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Archivo\Archivos\CNV\Informes 2024\09_2024\Informes a remitir\EEFF-EM-80017740-20240930\"/>
    </mc:Choice>
  </mc:AlternateContent>
  <xr:revisionPtr revIDLastSave="0" documentId="13_ncr:201_{3E0A3915-08FA-4F27-BB87-69B9867C43BE}" xr6:coauthVersionLast="47" xr6:coauthVersionMax="47" xr10:uidLastSave="{00000000-0000-0000-0000-000000000000}"/>
  <bookViews>
    <workbookView xWindow="-108" yWindow="-108" windowWidth="23256" windowHeight="12456" xr2:uid="{7B1C1BC9-4237-40D6-ACB1-E9187904E53C}"/>
  </bookViews>
  <sheets>
    <sheet name="EEFF_BG" sheetId="1" r:id="rId1"/>
    <sheet name="EEFF_ER" sheetId="2" r:id="rId2"/>
    <sheet name="EEFF_VPN" sheetId="3" r:id="rId3"/>
    <sheet name="EEFF_FE" sheetId="4" r:id="rId4"/>
    <sheet name="EEFF_NC" sheetId="5" r:id="rId5"/>
  </sheets>
  <externalReferences>
    <externalReference r:id="rId6"/>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2" l="1"/>
  <c r="D19" i="2"/>
  <c r="D15" i="2"/>
  <c r="G39" i="1"/>
  <c r="F39" i="1"/>
  <c r="I587" i="5"/>
  <c r="H587" i="5"/>
  <c r="I580" i="5"/>
  <c r="H580" i="5"/>
  <c r="I544" i="5"/>
  <c r="H544" i="5"/>
  <c r="I525" i="5"/>
  <c r="H525" i="5"/>
  <c r="I505" i="5" l="1"/>
  <c r="H505" i="5"/>
  <c r="I498" i="5"/>
  <c r="H498" i="5"/>
  <c r="I489" i="5"/>
  <c r="H489" i="5"/>
  <c r="I483" i="5"/>
  <c r="H483" i="5"/>
  <c r="F470" i="5"/>
  <c r="G470" i="5"/>
  <c r="H470" i="5"/>
  <c r="I470" i="5"/>
  <c r="J470" i="5"/>
  <c r="E470" i="5"/>
  <c r="I440" i="5"/>
  <c r="H440" i="5"/>
  <c r="I426" i="5"/>
  <c r="H426" i="5"/>
  <c r="I405" i="5" l="1"/>
  <c r="H405" i="5"/>
  <c r="I362" i="5" l="1"/>
  <c r="H362" i="5"/>
  <c r="I350" i="5"/>
  <c r="H350" i="5"/>
  <c r="I332" i="5"/>
  <c r="H332" i="5"/>
  <c r="I323" i="5"/>
  <c r="H323" i="5"/>
  <c r="I308" i="5"/>
  <c r="H308" i="5"/>
  <c r="I295" i="5"/>
  <c r="H295" i="5"/>
  <c r="F274" i="5"/>
  <c r="I281" i="5"/>
  <c r="H281" i="5"/>
  <c r="I263" i="5"/>
  <c r="H263" i="5"/>
  <c r="I247" i="5"/>
  <c r="H247" i="5"/>
  <c r="I224" i="5"/>
  <c r="H224" i="5"/>
  <c r="I208" i="5"/>
  <c r="H208" i="5"/>
  <c r="I199" i="5"/>
  <c r="H199" i="5"/>
  <c r="I182" i="5"/>
  <c r="H182" i="5"/>
  <c r="I127" i="5"/>
  <c r="H127" i="5"/>
  <c r="I156" i="5"/>
  <c r="H156" i="5"/>
  <c r="J60" i="5"/>
  <c r="F60" i="5"/>
  <c r="H7" i="5"/>
  <c r="D35" i="4"/>
  <c r="C35" i="4"/>
  <c r="D29" i="4"/>
  <c r="C29" i="4"/>
  <c r="D20" i="4"/>
  <c r="C20" i="4"/>
  <c r="T32" i="3"/>
  <c r="T30" i="3"/>
  <c r="T28" i="3"/>
  <c r="P26" i="3"/>
  <c r="T26" i="3" s="1"/>
  <c r="R24" i="3"/>
  <c r="R34" i="3" s="1"/>
  <c r="P24" i="3"/>
  <c r="P27" i="3" s="1"/>
  <c r="T27" i="3" s="1"/>
  <c r="N24" i="3"/>
  <c r="N34" i="3" s="1"/>
  <c r="L24" i="3"/>
  <c r="L34" i="3" s="1"/>
  <c r="J24" i="3"/>
  <c r="J34" i="3" s="1"/>
  <c r="H24" i="3"/>
  <c r="H34" i="3" s="1"/>
  <c r="G24" i="3"/>
  <c r="F24" i="3"/>
  <c r="F34" i="3" s="1"/>
  <c r="D24" i="3"/>
  <c r="D34" i="3" s="1"/>
  <c r="C24" i="3"/>
  <c r="C34" i="3" s="1"/>
  <c r="T22" i="3"/>
  <c r="T21" i="3"/>
  <c r="T20" i="3"/>
  <c r="T18" i="3"/>
  <c r="T16" i="3"/>
  <c r="T14" i="3"/>
  <c r="E15" i="2"/>
  <c r="E19" i="2" s="1"/>
  <c r="E22" i="2" s="1"/>
  <c r="E24" i="2" s="1"/>
  <c r="E26" i="2" s="1"/>
  <c r="E28" i="2" s="1"/>
  <c r="E31" i="2" s="1"/>
  <c r="D22" i="2"/>
  <c r="G54" i="1"/>
  <c r="F54" i="1"/>
  <c r="G43" i="1"/>
  <c r="F43" i="1"/>
  <c r="G28" i="1"/>
  <c r="F28" i="1"/>
  <c r="G19" i="1"/>
  <c r="G29" i="1" s="1"/>
  <c r="F19" i="1"/>
  <c r="F29" i="1" s="1"/>
  <c r="D26" i="2" l="1"/>
  <c r="D28" i="2" s="1"/>
  <c r="D31" i="2" s="1"/>
  <c r="C37" i="4"/>
  <c r="D37" i="4"/>
  <c r="D41" i="4" s="1"/>
  <c r="C39" i="4" s="1"/>
  <c r="P34" i="3"/>
  <c r="T24" i="3"/>
  <c r="C41" i="4" l="1"/>
  <c r="T34" i="3"/>
  <c r="G56" i="1" l="1"/>
  <c r="F56" i="1"/>
  <c r="G45" i="1"/>
  <c r="F45" i="1"/>
  <c r="G57" i="1" l="1"/>
  <c r="F57" i="1"/>
</calcChain>
</file>

<file path=xl/sharedStrings.xml><?xml version="1.0" encoding="utf-8"?>
<sst xmlns="http://schemas.openxmlformats.org/spreadsheetml/2006/main" count="658" uniqueCount="468">
  <si>
    <t>BALANCE GENERAL</t>
  </si>
  <si>
    <t>AL 30 DE SETIEMBRE DE 2024 COMPARATIVO CON 30 DE SETIEMBRE DE 2023</t>
  </si>
  <si>
    <t>(En  guaraníes)</t>
  </si>
  <si>
    <t>Nota</t>
  </si>
  <si>
    <t>ACTIVOS</t>
  </si>
  <si>
    <t>Activos Corrientes</t>
  </si>
  <si>
    <t>Efectivo y equivalente de efectivo</t>
  </si>
  <si>
    <t>Inversiones temporales</t>
  </si>
  <si>
    <t>Cuentas por cobrar comerciales</t>
  </si>
  <si>
    <t>Otros créditos</t>
  </si>
  <si>
    <t>Inventarios</t>
  </si>
  <si>
    <t>Total activos corrientes</t>
  </si>
  <si>
    <t>Activos no Corrientes</t>
  </si>
  <si>
    <t xml:space="preserve">Otros créditos </t>
  </si>
  <si>
    <t>Inversión en asociadas</t>
  </si>
  <si>
    <t>Propiedades, planta y equipo/Bienes de uso, neto</t>
  </si>
  <si>
    <t>Activos disponibles para la venta</t>
  </si>
  <si>
    <t>Activos intangibles</t>
  </si>
  <si>
    <t>Goodwill</t>
  </si>
  <si>
    <t>Total activos no corrientes</t>
  </si>
  <si>
    <t>Total Activos</t>
  </si>
  <si>
    <t>PASIVOS Y PATRIMONIO NETO</t>
  </si>
  <si>
    <t>Pasivos corrientes</t>
  </si>
  <si>
    <t>Cuentas por pagar comerciales</t>
  </si>
  <si>
    <t xml:space="preserve">Préstamos a corto plazo </t>
  </si>
  <si>
    <t>Porción corriente de la deuda a largo plazo</t>
  </si>
  <si>
    <t>Remuneraciones y cargas sociales a pagar</t>
  </si>
  <si>
    <t>Impuestos a pagar</t>
  </si>
  <si>
    <t>Provisiones</t>
  </si>
  <si>
    <t>Otros pasivos corrientes</t>
  </si>
  <si>
    <t>Total Pasivos Corrientes</t>
  </si>
  <si>
    <t>Pasivos no corrientes</t>
  </si>
  <si>
    <t xml:space="preserve">Préstamos a largo plazo </t>
  </si>
  <si>
    <t>Otros pasivos  no corrientes</t>
  </si>
  <si>
    <t>Total pasivos no corrientes</t>
  </si>
  <si>
    <t>Total Pasivos</t>
  </si>
  <si>
    <t>Patrimonio Neto</t>
  </si>
  <si>
    <t>Capital integrado</t>
  </si>
  <si>
    <t>Reserva de revalúo</t>
  </si>
  <si>
    <t>Reserva legal</t>
  </si>
  <si>
    <t>Reservas estatutarias</t>
  </si>
  <si>
    <t>Reservas facultatitvas</t>
  </si>
  <si>
    <t>Diferencia transitoria por conversión</t>
  </si>
  <si>
    <t>Resultados acumulados</t>
  </si>
  <si>
    <t>Subtotal</t>
  </si>
  <si>
    <t>Interés minoritario</t>
  </si>
  <si>
    <t>Total Patrimonio Neto</t>
  </si>
  <si>
    <t>Total Pasivos y Patrimonio Neto</t>
  </si>
  <si>
    <t>Las notas que se acompañan forman parte integrante de estos estados.</t>
  </si>
  <si>
    <t>Fecha Presentación:</t>
  </si>
  <si>
    <t>AL 30 DE SETIEMBRE "2024" COMPARATIVO CON 30 DE SETIEMBRE "2023"</t>
  </si>
  <si>
    <t>09_2024</t>
  </si>
  <si>
    <t>09_2023</t>
  </si>
  <si>
    <t xml:space="preserve"> </t>
  </si>
  <si>
    <t>ESTADO DE RESULTADOS</t>
  </si>
  <si>
    <t>AL 30 DE SETIEMBRE DE 2024 COMPARATIVO CON 30 DE SETIEMBRE 2023</t>
  </si>
  <si>
    <t>Comparativo con igual período del año anterior</t>
  </si>
  <si>
    <t xml:space="preserve"> (En  guaraníes)</t>
  </si>
  <si>
    <t>Ventas</t>
  </si>
  <si>
    <t>Costo de ventas</t>
  </si>
  <si>
    <t>Utilidad bruta</t>
  </si>
  <si>
    <t>Gastos de ventas</t>
  </si>
  <si>
    <t xml:space="preserve">Gastos administrativos </t>
  </si>
  <si>
    <t>Otros ingresos  y gastos operativos</t>
  </si>
  <si>
    <t>Resultado operativo</t>
  </si>
  <si>
    <t>Ingresos financieros - neto</t>
  </si>
  <si>
    <t>Gastos financieros -  neto</t>
  </si>
  <si>
    <t>Resultado de inversiones en asociadas</t>
  </si>
  <si>
    <t>Resultados ordinarios antes de impuesto a la renta y participación minoritaria</t>
  </si>
  <si>
    <t>Resultado participación minoritaria</t>
  </si>
  <si>
    <t>Resultado ordinario antes del impuesto a la renta</t>
  </si>
  <si>
    <t>Impuesto a la renta</t>
  </si>
  <si>
    <t>Resultado neto de actividades ordinarias</t>
  </si>
  <si>
    <t>Resultado extraordinario neto de impuesto a la renta</t>
  </si>
  <si>
    <t>Resultado sobre actividades discontinuadas neto de impuesto a la renta</t>
  </si>
  <si>
    <t xml:space="preserve">Utilidad/(Pérdida) neta del año </t>
  </si>
  <si>
    <t>Utilidad neta por acción ordinaria</t>
  </si>
  <si>
    <t>ESTADO DE EVOLUCIÓN DEL PATRIMONIO NETO</t>
  </si>
  <si>
    <t>Comparativo con igual periodo del año anterior</t>
  </si>
  <si>
    <t>(En guaraníes)</t>
  </si>
  <si>
    <t>Aporte de los propietarios</t>
  </si>
  <si>
    <t>Ganancias reservadas</t>
  </si>
  <si>
    <t>Capital suscripto e integrado</t>
  </si>
  <si>
    <t>Aporte para</t>
  </si>
  <si>
    <t>Primas de emisión</t>
  </si>
  <si>
    <t>Reserva de revalúo técnico</t>
  </si>
  <si>
    <t>Reserva facultativa</t>
  </si>
  <si>
    <t>Interes Minoritario</t>
  </si>
  <si>
    <t>Total</t>
  </si>
  <si>
    <t>aumento de capital</t>
  </si>
  <si>
    <t>Saldo al 31 de diciembre de 2022</t>
  </si>
  <si>
    <t xml:space="preserve">Cambio en política contable </t>
  </si>
  <si>
    <t>Saldo reestructurado</t>
  </si>
  <si>
    <t>Distribución de dividendos s/Acta de Asamblea Ordinaria N°… de fecha………</t>
  </si>
  <si>
    <t>Integración del capital social</t>
  </si>
  <si>
    <t>Reducción del capital social s/Acta de Asamblea General Ordinaria N°… de fecha……..</t>
  </si>
  <si>
    <t>Revalúo de activos fijos</t>
  </si>
  <si>
    <t>Revalúo técnico</t>
  </si>
  <si>
    <t>Resultado del año</t>
  </si>
  <si>
    <t>Saldo al  30 DE SETIEMBRE de 2023</t>
  </si>
  <si>
    <t>Integración de Capital*</t>
  </si>
  <si>
    <t>Resultados para Capitalizar *</t>
  </si>
  <si>
    <t xml:space="preserve">Reserva Legal </t>
  </si>
  <si>
    <t>Distribución de dividendos s/Acta de Asamblea General Ordinaria N°… de fecha………</t>
  </si>
  <si>
    <t>Desafectación de la reserva de revalúo técnico</t>
  </si>
  <si>
    <t>Saldo al 30 de SETIEMBRE de 2024</t>
  </si>
  <si>
    <t>(*) Se informa que el acta de la asamblea celebrada el 25 de marzo de 2024 está pendiente de protocolización. En dicha reunión, se acordó destinar las utilidades obtenidas durante los periodos 2022 y 2023 al aumento de capital.</t>
  </si>
  <si>
    <t>ESTADO DE FLUJOS DE EFECTIVO (Método directo)</t>
  </si>
  <si>
    <t>Al dia 30  de SETIEMBRE de año 2024</t>
  </si>
  <si>
    <t>(En guaranies)</t>
  </si>
  <si>
    <t>Setiembre_ 2024</t>
  </si>
  <si>
    <t>Setiembre_ 2023</t>
  </si>
  <si>
    <t>FLUJO DE EFECTIVO DE ACTIVIDADES OPERATIVAS</t>
  </si>
  <si>
    <t>Cobranzas efectuadas a clientes</t>
  </si>
  <si>
    <t>Pagos efectuados a proveedores y empleados</t>
  </si>
  <si>
    <t>Efectivo generado por las operaciones</t>
  </si>
  <si>
    <t>Intereses pagados</t>
  </si>
  <si>
    <t>Otros ingresos y (egresos) - neto</t>
  </si>
  <si>
    <t>Pagos de impuesto a la renta</t>
  </si>
  <si>
    <t>Flujo neto de efectivo de actividades operativas</t>
  </si>
  <si>
    <t xml:space="preserve">FLUJO DE EFECTIVO DE ACTIVIDADES DE INVERSIÓN </t>
  </si>
  <si>
    <t>Adquisición de bienes de uso</t>
  </si>
  <si>
    <t>Adquisición de bienes Curtiembre - fideicomitida</t>
  </si>
  <si>
    <t>Ventas de activos fijos</t>
  </si>
  <si>
    <t>Ventas de bienes de uso</t>
  </si>
  <si>
    <t>Intereses cobrados sobre inversiones</t>
  </si>
  <si>
    <t>Aquisición de inversiones</t>
  </si>
  <si>
    <t>Flujo neto de efectivo de actividades de inversión</t>
  </si>
  <si>
    <t>FLUJO DE EFECTIVO DE ACTIVIDADES DE FINANCIACIÓN</t>
  </si>
  <si>
    <t>(Disminución) Incremento de préstamos</t>
  </si>
  <si>
    <t>Aportes de capital recibidos</t>
  </si>
  <si>
    <t>Dividendos pagados</t>
  </si>
  <si>
    <t>Flujo neto de efectivo de actividades de financiamiento</t>
  </si>
  <si>
    <t>(Disminución) Incremento neto de efectivo</t>
  </si>
  <si>
    <t>Efecto estimado de la diferencia de cambio sobre el saldo de efectivo</t>
  </si>
  <si>
    <t>Efectivo al principio del año</t>
  </si>
  <si>
    <t>Efectivo al final del periodo</t>
  </si>
  <si>
    <t>NOTAS A LOS ESTADOS FINANCIEROS CORRESPONDIENTES AL PERIODO TERMINADO</t>
  </si>
  <si>
    <t xml:space="preserve">Presentadas en forma comparativa con el periodo terminado </t>
  </si>
  <si>
    <t>Al dia  30 de SETIEMBRE de año 2024</t>
  </si>
  <si>
    <t>NOTA 1 – DESCRIPCIÓN DE LA NATURALEZA Y DEL NEGOCIO DE LA COMPAÑÍA</t>
  </si>
  <si>
    <t>La Sociedad tiene por actividad principal dedicarse a la importación, procesamiento, industrialización y comercialización de vidrios, importación de perfiles, herrajes y materiales de construcción en seco así como también de cualquier otro tipo de mercaderías. Su domicilio legal actual está ubicado en la calle Pitiantuta 637 de la ciudad de Fernando de la Mora. Al 30 de setiembre de 2024 la Sociedad contaba con 413 personas en su nómina de personal (395 al cierre de setiembre 2023).</t>
  </si>
  <si>
    <t>Represente legal</t>
  </si>
  <si>
    <t xml:space="preserve">Contador </t>
  </si>
  <si>
    <t>NOTA 2 - RESUMEN DE LAS PRINCIPALES POLÍTICAS CONTABLES</t>
  </si>
  <si>
    <t>Resumen de las principales políticas contables: a modo referencial, se incluyen las siguientes revelaciones de políticas contables en estados financieros de uso general que podrá ser tenida en consideración por las sociedades emisoras para la preparación de este capítulo de los estados financieros:</t>
  </si>
  <si>
    <t>a.   Bases de contabilización (Según NIF Bases de preparación de los Estados Financieros)</t>
  </si>
  <si>
    <t xml:space="preserve">Los estados financieros se han preparado siguiendo los criterios de las Normas de Información Financiera (NIF) emitidas por el Consejo de Contadores Públicos del Paraguay sobre la base de costos históricos, excepto para el caso de activos y pasivos en moneda extranjera  y las propiedades, planta y equipo según se explica en los puntos c ) y k), y no reconocen en forma integral los efectos de la inflación sobre la situación patrimonial y financiera de la sociedad, sobre los resultados de sus operaciones y los flujos de efectivo, en atención a que la corrección monetaria no constituye una práctica contable obligatoria en el Paraguay. 
</t>
  </si>
  <si>
    <t xml:space="preserve">De haberse aplicado una corrección monetaria integral de los estados financieros, podrían haber surgido diferencias en la presentación de la situación patrimonial y financiera de la sociedad, en los resultados de sus operaciones y en los flujos de efectivo al 30 DE SETIEMBRE de 2024; y por los ejercicios cerrados al 30 DE SETIEMBRE de 2024
</t>
  </si>
  <si>
    <t>b.   Uso de estimaciones contables</t>
  </si>
  <si>
    <t>La preparación de los presentes estados financieros requiere que la Gerencia de la sociedad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</si>
  <si>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c.   Moneda extranjera</t>
  </si>
  <si>
    <t>Los activos y pasivos en moneda extranjera se valúan a los tipos de cambio vigentes a la fecha de cierre del ejercicio.</t>
  </si>
  <si>
    <t>Las diferencias de cambio originadas por fluctuaciones en los tipos de cambio producidos entre las fechas de concertación de las operaciones y su liquidación o valuación al cierre del ejercicio, son reconocidas en resultados.</t>
  </si>
  <si>
    <t>Indicar moneda</t>
  </si>
  <si>
    <t>Simbología según ISO 4217</t>
  </si>
  <si>
    <t>Miles de G.</t>
  </si>
  <si>
    <t>Activos</t>
  </si>
  <si>
    <t>Dólares Americanos</t>
  </si>
  <si>
    <t>USD</t>
  </si>
  <si>
    <t>Pasivos</t>
  </si>
  <si>
    <t>Posición neta</t>
  </si>
  <si>
    <t>A la fecha de emisión de estos estados financieros, el tipo de cambio de la moneda extranjera "dólar americano" no/si varió sustancialmente (varió en un 7%) con respecto al vigente al  30 DE SETIEMBRE DE 2023</t>
  </si>
  <si>
    <t>Compra</t>
  </si>
  <si>
    <t>Venta</t>
  </si>
  <si>
    <t>d.   Efectivo y equivalentes de efectivo</t>
  </si>
  <si>
    <t>Se considerarán dentro del concepto de efectivo los saldos en efectivo, disponibilidades en cuentas bancarias y toda inversión de muy alta liquidez, con vencimiento originalmente pactado no superior a tres meses.</t>
  </si>
  <si>
    <t>e.   Créditos por ventas y otros créditos</t>
  </si>
  <si>
    <t>Los créditos por ventas y otros créditos se presentan por su costo menos cualquier pérdida por incobrabilidad.</t>
  </si>
  <si>
    <t>f. Previsión para cuentas de dudoso cobro/incobrables</t>
  </si>
  <si>
    <t>Las previsiones para cuentas de dudoso cobro se determinan al cierre de cada ejercicio y/o mensualmente sobre la base del estudio de la cartera de créditos realizado con el objeto de determinar la porción no recuperable de las cuentas a cobrar. Las previsiones para cuentas de dudoso cobro se determinan periodicamente y se muestra en Nota 5 de estos estados financieros.</t>
  </si>
  <si>
    <t>g. Inventarios</t>
  </si>
  <si>
    <t>Las existencias se valúan a su costo de adquisición de acuerdo con el criterio de valuación de salidas de existencias “promedio ponderado”. El valor contable de las existencias no supera el valor probable de realización de las mismas. Las previsiones para desvalorización y deterioro de inventarios se estiman tomando como base la valorización del stock deteriorado existente al cierre del ejercicio. Ver nota 6.</t>
  </si>
  <si>
    <t>h. Activos disponibles para la venta</t>
  </si>
  <si>
    <t>Los activos disponibles para la venta representan bienes que fueron desafectados de la actividad productiva y se mantienen con el único objetivo de ser vendidos.  Los mismos se valúan, sin amortizar, al menor entre el valor de mercado de los mismos y su costo (valor libro) al momento de su designación como disponibles para la venta.</t>
  </si>
  <si>
    <t>i. Previsiones para desvalorización y deterioro de inventarios</t>
  </si>
  <si>
    <t>Las previsiones para desvalorización y deterioro de inventarios han sido estimadas tomando como base la valorización del stock deteriorado existente al cierre del ejercicio.</t>
  </si>
  <si>
    <t>j. Propiedades, planta y equipo</t>
  </si>
  <si>
    <t>Las propiedades, planta y equipo se exponen a su costo histórico, menos la correspondiente depreciación acumulada.</t>
  </si>
  <si>
    <t>El costo de las mejoras que extienden la vida útil de los bienes o aumentan su capacidad productiva es imputado a las cuentas respectivas del activo. Los gastos de mantenimiento son cargados a resultados.</t>
  </si>
  <si>
    <t>En el presente periodo se ha realizado una revisión de la vida útil de algunos bienes de Propiedad, Planta y Equipo considerando lo establecido en el párrafo 45 de la NIF 11, por las expectativas diferentes de los estimados previos, el cargo por depreciación para el periodo actual y futuros serán ajustados en forma prospectiva.</t>
  </si>
  <si>
    <t>La depreciación es calculada por el método de línea recta. La cantidad depreciable de un activo es determinada después de deducir el valor residual del activo, y está conforme a lo establecido en la Ley 6380/19, Art. 11 y las mismas son determinadas sobre la base de las tasas  establecidas en el Decreto 3182/19, Art. 31.</t>
  </si>
  <si>
    <t>k. Intangibles</t>
  </si>
  <si>
    <t>Los intangibles se exponen a su costo incurrido menos las correspondientes amortizaciones acumuladas al cierre del año.</t>
  </si>
  <si>
    <t>l. Goodwill</t>
  </si>
  <si>
    <t xml:space="preserve">No aplica </t>
  </si>
  <si>
    <t>m. Reconocimiento de ingresos y egresos</t>
  </si>
  <si>
    <t>Los ingresos y egresos son reconocidos en función de su devengamiento.</t>
  </si>
  <si>
    <t>n. Impuesto a la renta</t>
  </si>
  <si>
    <t xml:space="preserve">El impuesto a la renta que se carga a los resultados del año se basa en la utilidad contable antes de este concepto, ajustada por las partidas que la ley incluye o excluye para la determinación de la utilidad gravable a la que se aplica la tasa legal vigente del impuesto y por el reconocimiento del cargo o el ingreso originado por la aplicación del impuesto diferido, si los hubiere. </t>
  </si>
  <si>
    <t>o. Restricciones a la distribución de utilidades</t>
  </si>
  <si>
    <t>En el programa global de emision registrado según Certificado de Registro de la CNV Nro 082_04082023 de fecha 04 de Agosto de 2022:                                                                                                                                               Prohibición de distribución de dividendos y honorarios a directores por encima de cierto rango preestablecido. Durante dos años desde la inscripción del Programa Global la empresa no podrá
distribuir dividendos y luego tendrá un tope de hasta el 40% del resultado del ejercicio en cuestión hasta el quinto año. A partir del sexto año podrá pagar dividendos siempre y cuando cumpla con el siguiente Ratio Financiero: Deuda Financiera EBITDA menor o Igual a 7,0x.</t>
  </si>
  <si>
    <t>p. Derechos en Fideicomiso</t>
  </si>
  <si>
    <t>q. Otros principios, prácticas y métodos</t>
  </si>
  <si>
    <t>NOTA 3 - EFECTIVO Y EQUIVALENTE DE EFECTIVO</t>
  </si>
  <si>
    <t>En guaranies</t>
  </si>
  <si>
    <t>La composición de la cuenta es la siguiente:</t>
  </si>
  <si>
    <t>Concepto</t>
  </si>
  <si>
    <t>Caja</t>
  </si>
  <si>
    <t>Recaudaciones a depositar</t>
  </si>
  <si>
    <t>Bancos Locales - Moneda local Guaraníes</t>
  </si>
  <si>
    <t>Bancos Locales - Moneda extranjera Dólares</t>
  </si>
  <si>
    <t>Bancos Locales - Moneda extranjera otros</t>
  </si>
  <si>
    <t>Bancos en el Extranjero - Moneda extranjera Dólares</t>
  </si>
  <si>
    <t>Fondos Mutuo</t>
  </si>
  <si>
    <t xml:space="preserve">Fondos Fijos </t>
  </si>
  <si>
    <t>NOTA 4 - INVERSIONES TEMPORALES</t>
  </si>
  <si>
    <t>NOTA  5 – CUENTAS POR COBRAR COMERCIALES</t>
  </si>
  <si>
    <t>Las cuentas a cobrar comerciales a corto plazo se integran como sigue:</t>
  </si>
  <si>
    <t>En  guaraníes</t>
  </si>
  <si>
    <t>Deudores por ventas locales</t>
  </si>
  <si>
    <t>Moneda Local Guaraníes</t>
  </si>
  <si>
    <t>Moneda Extranjera Dólares</t>
  </si>
  <si>
    <t>Moneda Extranjera otros</t>
  </si>
  <si>
    <t>Deudores por ventas en el exterior</t>
  </si>
  <si>
    <t>Deudores - Entidad relacionada</t>
  </si>
  <si>
    <t>Cheques adelantados recibidos de clientes GS</t>
  </si>
  <si>
    <t>Cheques adelantados recibidos de clientes ME</t>
  </si>
  <si>
    <t>Cheques adelantados recibidos de clientes</t>
  </si>
  <si>
    <t>Cheques rechazados GS</t>
  </si>
  <si>
    <t>Cheques rechazados ME</t>
  </si>
  <si>
    <t>Otros (tarjetas)</t>
  </si>
  <si>
    <t>Otros</t>
  </si>
  <si>
    <t>Menos Previsiones</t>
  </si>
  <si>
    <t xml:space="preserve">La Sociedad fue constituida en Asunción, Paraguay por Escritura Pública Nº 11 del 17 de febrero de 1998 con una duración de 99 años.
Los estatutos sociales de la Sociedad fueron inscriptos en el Registro Público de Comercio el 26 de marzo de 1998 bajo el Nº 196 folio 1.359 y siguientes de la Sección Contratos Serie “A”.
Los estatutos sociales fueron modificados según:
° Escritura Pública Nº 16 del 10 de mayo de 2001 e inscripta en el Registro Público de Comercio el 19 de junio de 2001, bajo el Nº 489 Serie “B”, folio 5.025 y siguientes.
° Escritura Pública Nº 11 del 20 de junio de 2003 e inscripta en el Registro Público de Comercio el 25 de julio de 2003, bajo el Nº 11 Serie “A”, folio 29 y siguientes.
° Escritura Pública Nº 90 del 26 de MARZO de 2005 e inscripta en el Registro Público de Comercio el 27 de febrero de 2006, bajo el Nº 306 Serie “D”, folio 833 y siguientes.
° Escritura Pública Nº 15 del 31 de MARZO de 2007 e inscripta en el Registro Público de Comercio el 16 de mayo de 2008, bajo el Nº 225 Serie “A”, folio 2244 y siguientes.
° Escritura Pública Nº 214 del 28 de junio de 2011 e inscripta en el Registro Público de Comercio el 28 de julio de 2011, bajo el Nº 552 Serie “A”, folio 4.756 y siguientes.
° Escritura Pública Nº 177 del 11 de mayo de 2012 e inscripta en el Registro Público de Comercio el 5 de junio de 2012, bajo el Nº 591 Serie “A”, folio 5460 y siguientes.
° Escritura Pública Nº 409 del 14 de julio de 2014 e inscripta en el Registro Público de Comercio el 25 de julio de 2014, bajo el Nº 860 Serie “C”, folio 5308 y siguientes.
° Escritura Pública Nº 497 del 18 de octubre de 2021 e inscripta en el Registro Público de Comercio el 22 de noviembre de 2021, bajo el Nº 1 Serie comercial, folio 1 y siguientes.
° Escritura Pública Nº 31 del 26 de enero de 2023 e inscripta en el Registro Público de Comercio el 22 de febrero de 2023, bajo el Nº 2 Serie comercial, folio 15 y siguientes.                                                                                                                                                                                                                                                                                         ° Escritura Pública Nº 251 de 03 de junio de 2024 e insicripta en el Registro Público de Comercio el 19 de setiembre de 2024 bajo el N° 03  Serie comercial folio 33 y siguiente
</t>
  </si>
  <si>
    <t>NOTA 6 - OTROS CRÉDITOS</t>
  </si>
  <si>
    <t>En  guaranies</t>
  </si>
  <si>
    <t>El rubro de otros créditos se compone como sigue:</t>
  </si>
  <si>
    <t>Deudores en gestión judicial GS</t>
  </si>
  <si>
    <t>Deudores en gestión judicial ME</t>
  </si>
  <si>
    <t>Deudores en gestión judicial</t>
  </si>
  <si>
    <t>Cheques rechazados</t>
  </si>
  <si>
    <t>Menos Previsiones LP</t>
  </si>
  <si>
    <t>En guaraníes</t>
  </si>
  <si>
    <t>Las cuentas a cobrar comerciales a largo plazo se integran como sigue:</t>
  </si>
  <si>
    <t>Anticipos a proveedores</t>
  </si>
  <si>
    <t>Gastos pagados por adelantado</t>
  </si>
  <si>
    <t>Anticipo Impuesto a la Renta</t>
  </si>
  <si>
    <t>Retención Impuesto a la Renta</t>
  </si>
  <si>
    <t>Retención Impuesto al Valor agregado</t>
  </si>
  <si>
    <t xml:space="preserve">Cuentas con Intercompany </t>
  </si>
  <si>
    <t xml:space="preserve">Siniestros a cobrar </t>
  </si>
  <si>
    <t>Cuentas por Servicios de Custodia</t>
  </si>
  <si>
    <t xml:space="preserve">Corriente </t>
  </si>
  <si>
    <t>Garantía de Alquiler</t>
  </si>
  <si>
    <t>I.V.A. Crédito fiscal</t>
  </si>
  <si>
    <t xml:space="preserve">Anticipos a proveedores </t>
  </si>
  <si>
    <t xml:space="preserve">No Corriente </t>
  </si>
  <si>
    <t>NOTA 7 – INVENTARIOS</t>
  </si>
  <si>
    <t>Mercaderías</t>
  </si>
  <si>
    <t>Productos terminados</t>
  </si>
  <si>
    <t>Productos en proceso</t>
  </si>
  <si>
    <t>Materia prima</t>
  </si>
  <si>
    <t>Anticipo a compañias vinculadas por vidrios</t>
  </si>
  <si>
    <t>Importaciones en curso</t>
  </si>
  <si>
    <t>(-) Previsión para desvalorización y deterioro de inventario</t>
  </si>
  <si>
    <t xml:space="preserve">Total </t>
  </si>
  <si>
    <t>Los bienes de cambio están compuestos de la siguiente manera:</t>
  </si>
  <si>
    <t>Nota 8 - INVERSIONES EN ASOCIADAS</t>
  </si>
  <si>
    <t>NOTA 9 - PROPIEDADES, PLANTA Y EQUIPO - NETO</t>
  </si>
  <si>
    <t>Instalaciones</t>
  </si>
  <si>
    <t>Rodados</t>
  </si>
  <si>
    <t>Equipos de computación</t>
  </si>
  <si>
    <t>Muebles y útiles</t>
  </si>
  <si>
    <t>Equipos de comunicación</t>
  </si>
  <si>
    <t xml:space="preserve">                             -   </t>
  </si>
  <si>
    <t>Maquinarias y herramientas</t>
  </si>
  <si>
    <t>Obras en curso</t>
  </si>
  <si>
    <t>Terrenos</t>
  </si>
  <si>
    <t xml:space="preserve">Edificio </t>
  </si>
  <si>
    <t xml:space="preserve">Aeronave </t>
  </si>
  <si>
    <t>Desarrollo de proyecto agrícola</t>
  </si>
  <si>
    <t xml:space="preserve">Herramientas </t>
  </si>
  <si>
    <t xml:space="preserve">Construcción en propiedad de terceros </t>
  </si>
  <si>
    <t>Totales</t>
  </si>
  <si>
    <t>NOTA 10 – ACTIVOS DISPONIBLES PARA LA VENTA</t>
  </si>
  <si>
    <t>NOTA 11 – ACTIVOS INTANGIBLES</t>
  </si>
  <si>
    <t>Desarrollo de software</t>
  </si>
  <si>
    <t>Equipos informáticos en arrendamiento financiero</t>
  </si>
  <si>
    <t>Licencias Informáticas</t>
  </si>
  <si>
    <t>Menos amortización acumulada</t>
  </si>
  <si>
    <t>Total general</t>
  </si>
  <si>
    <t>NOTA 12 – GOODWILL</t>
  </si>
  <si>
    <t>Corrientes</t>
  </si>
  <si>
    <t>Proveedores - Entidades Relacionadas</t>
  </si>
  <si>
    <t>Otros proveedores del exterior</t>
  </si>
  <si>
    <t>Proveedores locales</t>
  </si>
  <si>
    <t>Provisiones comerciales</t>
  </si>
  <si>
    <t>Anticipo de clientes</t>
  </si>
  <si>
    <t>Acreedores varios</t>
  </si>
  <si>
    <t>Total cuentas a pagar por comerciales</t>
  </si>
  <si>
    <t>PYG</t>
  </si>
  <si>
    <t>Indicación de Moneda</t>
  </si>
  <si>
    <t>Guaraní</t>
  </si>
  <si>
    <t>Dólar estadounidense</t>
  </si>
  <si>
    <t>NOTA 13 – CUENTAS POR PAGAR COMERCIALES</t>
  </si>
  <si>
    <t>CORRIENTE</t>
  </si>
  <si>
    <t>Banco Itaú capital USD CP</t>
  </si>
  <si>
    <t>Banco Itaú capital Gs. CP</t>
  </si>
  <si>
    <t xml:space="preserve">Intereses a pagar/prestamo </t>
  </si>
  <si>
    <t>(-) Intereses a Devengar</t>
  </si>
  <si>
    <t xml:space="preserve">Intereses bursatiles </t>
  </si>
  <si>
    <t>NO CORRIENTE</t>
  </si>
  <si>
    <t>Bonos emitidos USD</t>
  </si>
  <si>
    <t>Bonos emitidos Gs.</t>
  </si>
  <si>
    <t>Banco Itaú capital Gs.Largo Plazo</t>
  </si>
  <si>
    <t>Banco Continental capital USD.Largo Plazo</t>
  </si>
  <si>
    <t>Intereses bursatiles a pagar LP</t>
  </si>
  <si>
    <t>Intereses bancarios a pagar - NC</t>
  </si>
  <si>
    <t>Intereses bursatiles a devengar - NC</t>
  </si>
  <si>
    <t>Intereses bancarios a devengar - NC</t>
  </si>
  <si>
    <t>NOTA 14 –  PRESTAMOS A CORTO Y LARGO PLAZO</t>
  </si>
  <si>
    <t>-</t>
  </si>
  <si>
    <t>NOTA 15 – PORCION CORRIENTE DE LA DEUDA A LARGO PLAZO</t>
  </si>
  <si>
    <t>NOTA 16 – REMUNERACIONES Y CARGAS SOCIALES A PAGAR</t>
  </si>
  <si>
    <t>Sueldo y otras remuneraciones a pagar</t>
  </si>
  <si>
    <t>Aportes y retenciones a pagar</t>
  </si>
  <si>
    <t>Remuneraciones al personal superior a pagar</t>
  </si>
  <si>
    <t>Otras provisiones</t>
  </si>
  <si>
    <t>NOTA 17 –  IMPUESTOS A PAGAR</t>
  </si>
  <si>
    <t>Impuesto a la renta a pagar</t>
  </si>
  <si>
    <t>Otros impuestos a pagar</t>
  </si>
  <si>
    <t>(Indicar otros impuestos)</t>
  </si>
  <si>
    <t>NOTA 18 -  PROVISIONES</t>
  </si>
  <si>
    <t>NOTA 19 – OTROS PASIVOS CORRIENTES y NO CORRIENTES</t>
  </si>
  <si>
    <t>Retencion de IVA a pagar</t>
  </si>
  <si>
    <t>Retencion Impuesto a la renta a Pagar</t>
  </si>
  <si>
    <t>Impuestos diferidos</t>
  </si>
  <si>
    <t>Otros ingresos diferidos (obras a ejecutar )</t>
  </si>
  <si>
    <t xml:space="preserve">Otros Pasivos con Entidades relacionadas </t>
  </si>
  <si>
    <t>Previsiones para contingencias/Indemnizaciones y despidos</t>
  </si>
  <si>
    <t>Arrendamiento tecnológico a pagar</t>
  </si>
  <si>
    <t>NOTA 20 – CAPITAL INTEGRADO</t>
  </si>
  <si>
    <t>Fecha</t>
  </si>
  <si>
    <t>Monto Capital Social</t>
  </si>
  <si>
    <t>Monto Capital Integrado</t>
  </si>
  <si>
    <t>Cantidad de Acciones</t>
  </si>
  <si>
    <t>Valor Nominal de Acciones</t>
  </si>
  <si>
    <t>Resultado  a Capitalizar ***</t>
  </si>
  <si>
    <t>(***) Se encuentra pendiente el acta y la escritura que respalden los aportes a capitalizar/ capitalización de Gs. 20.434.748.855 realizada en el 2024.</t>
  </si>
  <si>
    <t xml:space="preserve">Leonardo Salomon </t>
  </si>
  <si>
    <t xml:space="preserve">Emilce Garcia V. </t>
  </si>
  <si>
    <t>NOTA 21 – RESERVAS</t>
  </si>
  <si>
    <t>a  Reserva de revalúo</t>
  </si>
  <si>
    <t>El saldo de la cuenta corresponde al revalúo fiscal vigente hasta el 31 de diciembre de 2019 y que fue modificada con la Ley 6.380 que establece que el revalúo de los bienes del activo fijo podrá ser obligatorio, solo cuando la variación del Indice de Precios al Consumo alcance al menos 20% acumulado desde el ejercicio en el cual se haya dispuesto el último ajuste por revalúo.</t>
  </si>
  <si>
    <t>El incremento patrimonial producido por el revalúo de los bienes de uso podrá ser capitalizado, no pudiendo ser distribuido como dividendo, utilidad o beneficio.</t>
  </si>
  <si>
    <t>b Reserva legal</t>
  </si>
  <si>
    <t>De acuerdo con las disposiciones del art. 91 de la Ley N° 1.034/83 vigente en Paraguay, debe destinarse a constituir la Reserva Legal un monto no inferior al 5% del resultado positivo surgido de la sumatoria algebraica del resultado del ejercicio, los ajustes de ejercicios anteriores y las pérdidas acumuladas de ejercicios anteriores, hasta alcanzar el 20% del capital social. Vilux S.A. no ha alcanzado el valor máximo de la Reserva legal de acuerdo a lo previsto en la Ley N° 1.034/83</t>
  </si>
  <si>
    <t>c Reservas estatutarias</t>
  </si>
  <si>
    <t>A la fecha, los estatutos de Vilux S.A. no incluyen disposiciones para la creación de reservas sobre resultados</t>
  </si>
  <si>
    <t>d Reservas facultativas</t>
  </si>
  <si>
    <t>NOTA 21 –  DIFERENCIA TRANSITORIA POR CONVERSION</t>
  </si>
  <si>
    <t>NOTA 23 –  RESULTADOS ACUMULADOS</t>
  </si>
  <si>
    <t>Resultado de ejercicios anteriores</t>
  </si>
  <si>
    <t>Resultado del ejercicio actual</t>
  </si>
  <si>
    <t>NOTA 24 –  INTERES MINORITARIO</t>
  </si>
  <si>
    <t>NOTA 25 –  VENTAS</t>
  </si>
  <si>
    <t>Ventas procesados</t>
  </si>
  <si>
    <t>Ventas carpintería de aluminio</t>
  </si>
  <si>
    <t>Ventas construcción en seco</t>
  </si>
  <si>
    <t xml:space="preserve">Ventas Perfiles </t>
  </si>
  <si>
    <t xml:space="preserve">Ventas Grandes obras </t>
  </si>
  <si>
    <t>Ventas vidrios crudos</t>
  </si>
  <si>
    <t>Ventas herrajes</t>
  </si>
  <si>
    <t>Ventas de mercaderías importadas</t>
  </si>
  <si>
    <t xml:space="preserve">Ingresos vinculadas - Participación Chaco </t>
  </si>
  <si>
    <t>NOTA 26 - COSTO DE VENTAS</t>
  </si>
  <si>
    <t>Costo de ventas vidrios</t>
  </si>
  <si>
    <t>Costo de ventas carpinteria de aluminio</t>
  </si>
  <si>
    <t>Costo de ventas perfiles</t>
  </si>
  <si>
    <t xml:space="preserve">Costo de Construccion en seco </t>
  </si>
  <si>
    <t xml:space="preserve">Costo de Grandes obras </t>
  </si>
  <si>
    <t>Costo de ventas herrajes</t>
  </si>
  <si>
    <t>Costo de ventas otras mercaderias</t>
  </si>
  <si>
    <t>Total costo de ventas</t>
  </si>
  <si>
    <t>NOTA 27 - GASTOS</t>
  </si>
  <si>
    <t>Movilidad y viáticos</t>
  </si>
  <si>
    <t>Gastos de alquiler</t>
  </si>
  <si>
    <t>Computación y redes</t>
  </si>
  <si>
    <t>Gastos por servicios</t>
  </si>
  <si>
    <t>Honorarios profesionales y asesoramiento</t>
  </si>
  <si>
    <t>Investigación de mercado</t>
  </si>
  <si>
    <t>Impuestos y tasas</t>
  </si>
  <si>
    <t>Gastos de reparación y mantenimiento</t>
  </si>
  <si>
    <t>Gastos del personal y capacitación</t>
  </si>
  <si>
    <t>Seguros pagados</t>
  </si>
  <si>
    <t>Otros gastos de operación</t>
  </si>
  <si>
    <t>Remuneraciones de administradores, directores, síndicos y consejo de vigilancia</t>
  </si>
  <si>
    <t>Sueldos y Jornales</t>
  </si>
  <si>
    <t>Contribuciones Sociales</t>
  </si>
  <si>
    <t>Regalías y Honorarios por servicios técnicos</t>
  </si>
  <si>
    <t>Gastos de Publicidad y Propaganda</t>
  </si>
  <si>
    <t>Intereses, multas y recargos impositivos</t>
  </si>
  <si>
    <t>Intereses a bancos e instituciones financieras</t>
  </si>
  <si>
    <t>Depreciación bienes de uso</t>
  </si>
  <si>
    <t>Amortización activos intangibles</t>
  </si>
  <si>
    <t>Previsiones</t>
  </si>
  <si>
    <t xml:space="preserve">Leasing rodados </t>
  </si>
  <si>
    <t xml:space="preserve">Otros gastos menores </t>
  </si>
  <si>
    <t>Gastos de Ventas</t>
  </si>
  <si>
    <t>Gastos Administrativos</t>
  </si>
  <si>
    <t>Otros ingresos</t>
  </si>
  <si>
    <t>Ingresos varios</t>
  </si>
  <si>
    <t>Alquileres cobrados</t>
  </si>
  <si>
    <t>Cargos administrativos</t>
  </si>
  <si>
    <t>Cargos administrativos judicial y extra judicial</t>
  </si>
  <si>
    <t>Ingreso por recupero de gastos</t>
  </si>
  <si>
    <t>Descuentos obtenidos</t>
  </si>
  <si>
    <t>Otros gastos</t>
  </si>
  <si>
    <t xml:space="preserve">Otros gastos operativos </t>
  </si>
  <si>
    <t>Nota 28 - Otros Ingresos y gastos operativos</t>
  </si>
  <si>
    <t>NOTA 29 - INGRESOS Y GASTOS FINANCIEROS NETOS</t>
  </si>
  <si>
    <t>Ingresos Financieros netos</t>
  </si>
  <si>
    <t>Intereses bancarios cobrados</t>
  </si>
  <si>
    <t>Diferencia de cambio (+)</t>
  </si>
  <si>
    <t>Gastos Financieros netos</t>
  </si>
  <si>
    <t>Intereses bancarios pagados</t>
  </si>
  <si>
    <t>Intereses Pagados por emision de Bonos</t>
  </si>
  <si>
    <t>Diferencia de cambio</t>
  </si>
  <si>
    <t xml:space="preserve">Gastos Bancarios </t>
  </si>
  <si>
    <t>Comisiones bonos emitidos</t>
  </si>
  <si>
    <t>El rubro está compuesto de la siguiente forma:  En guaranies</t>
  </si>
  <si>
    <t>Nota 30 - Resultado de inversiones en asociadas</t>
  </si>
  <si>
    <t>Nota 31 - Resultado participación minoritaria</t>
  </si>
  <si>
    <t>Nota 32 - IMPUESTO A LA RENTA</t>
  </si>
  <si>
    <t>Nota 33 - Resultado extraordinario neto de impuesto a la renta</t>
  </si>
  <si>
    <t>Nota 34 - Resultado sobre actividades discontinuadas neto de impuesto a la renta</t>
  </si>
  <si>
    <t>NOTA 35- UTILIDAD (PÉRDIDA) NETA DEL AÑO Y POR ACCION ORDINARIA</t>
  </si>
  <si>
    <t>Cantidad de Acciones Ordinarias en Circulación</t>
  </si>
  <si>
    <t>Utilidad Neta</t>
  </si>
  <si>
    <t>Utilidad Neta por Acción Ordinaria</t>
  </si>
  <si>
    <t>NOTA 36 - ACTIVOS GRAVADOS</t>
  </si>
  <si>
    <t>Los siguientes bienes de propiedad de la Sociedad han sido hipotecados y prendados en garantía de obligaciones financieras.</t>
  </si>
  <si>
    <t>Al dia 30 de SETIEMBRE  de año 2023</t>
  </si>
  <si>
    <t>Tipo de Activo</t>
  </si>
  <si>
    <t>Datos  del activo gravado</t>
  </si>
  <si>
    <t>Tipo de garantía</t>
  </si>
  <si>
    <t>Importe (indicar   moneda)</t>
  </si>
  <si>
    <t>A favor de</t>
  </si>
  <si>
    <t>Terreno</t>
  </si>
  <si>
    <t>9Has 2.051m2 - Distrito: Villeta - Padrones: 5.807 y 5.808</t>
  </si>
  <si>
    <t>Hipotecaria</t>
  </si>
  <si>
    <t>Gs. 51.000.000.000</t>
  </si>
  <si>
    <t>Banco Itau Paraguay S.A.</t>
  </si>
  <si>
    <t>Al dia 30 de SETIEMBRE de año 2024</t>
  </si>
  <si>
    <t xml:space="preserve">NOTA 37 - CONTINGENCIAS Y COMPROMISOS </t>
  </si>
  <si>
    <t>Al 30 DE SETIEMBRE DE 2024 no existen situaciones contingentes, ni reclamos que pudieran resultar en la generación de obligaciones para la Sociedad adicionales a las que se presentan en estos estados financieros.</t>
  </si>
  <si>
    <t>NOTA 38 - IMPUESTO DIFERIDO</t>
  </si>
  <si>
    <t>NOTA 39 - HECHOS POSTERIORES</t>
  </si>
  <si>
    <t>Entre la fecha de cierre del ejercicio y la fecha de preparación de estos estados financieros, no han ocurrido hechos significativos de carácter financiero o de otra índole que afecten la situación patrimonial o financiera o los resultados de la Sociedad al 30 DE SETIEMBRE de 2024</t>
  </si>
  <si>
    <t>NOTA 40 - SALDOS Y TRANSACCIONES CON PARTES RELACIONADAS</t>
  </si>
  <si>
    <t>ACTIVO</t>
  </si>
  <si>
    <t>Cuentas a cobrar comerciales</t>
  </si>
  <si>
    <t>Total activo</t>
  </si>
  <si>
    <t>PASIVO</t>
  </si>
  <si>
    <t>Préstamos a corto plazo</t>
  </si>
  <si>
    <t>Préstamos a largo plazo</t>
  </si>
  <si>
    <t>Otros pasivos</t>
  </si>
  <si>
    <t>Total pasivo</t>
  </si>
  <si>
    <t xml:space="preserve">Compras a Glassber </t>
  </si>
  <si>
    <t xml:space="preserve">Compras a Alukler </t>
  </si>
  <si>
    <t xml:space="preserve">Servicios Transportadora Carlos Costa </t>
  </si>
  <si>
    <t>Gastos administrativos</t>
  </si>
  <si>
    <t>Honorarios por servicios</t>
  </si>
  <si>
    <t xml:space="preserve">Servicios compartidos </t>
  </si>
  <si>
    <t>Uso combustible</t>
  </si>
  <si>
    <t xml:space="preserve">Gastos financieros </t>
  </si>
  <si>
    <t>Intereses pagados por préstamos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</si>
</sst>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64" formatCode="_-* #,##0_-;\-* #,##0_-;_-* &quot;-&quot;_-;_-@_-"/>
    <numFmt numFmtId="165" formatCode="_-* #,##0.00_-;\-* #,##0.00_-;_-* &quot;-&quot;??_-;_-@_-"/>
    <numFmt numFmtId="166" formatCode="_ * #,##0_ ;_ * \-#,##0_ ;_ * &quot;-&quot;??_ ;_ @_ "/>
    <numFmt numFmtId="167" formatCode="_(* #,##0_);_(* \(#,##0\);_(* &quot;-&quot;??_);_(@_)"/>
    <numFmt numFmtId="168" formatCode="dd/mm/yyyy;@"/>
    <numFmt numFmtId="169" formatCode="_ * #,##0.00_ ;_ * \-#,##0.00_ ;_ * &quot;-&quot;_ ;_ @_ "/>
    <numFmt numFmtId="171" formatCode="_ * #,##0.000_ ;_ * \-#,##0.000_ ;_ * &quot;-&quot;??_ ;_ @_ "/>
  </numFmts>
  <fonts count="66"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rial"/>
      <family val="2"/>
    </font>
    <font>
      <sz val="10"/>
      <color theme="1"/>
      <name val="Arial"/>
      <family val="2"/>
    </font>
    <font>
      <sz val="10"/>
      <name val="Arial"/>
      <family val="2"/>
    </font>
    <font>
      <sz val="11"/>
      <color indexed="8"/>
      <name val="Calibri"/>
      <family val="2"/>
    </font>
    <font>
      <sz val="10"/>
      <color rgb="FF000000"/>
      <name val="Arial"/>
      <family val="2"/>
    </font>
    <font>
      <b/>
      <sz val="9"/>
      <name val="Arial"/>
      <family val="2"/>
    </font>
    <font>
      <sz val="9"/>
      <color theme="1"/>
      <name val="Arial"/>
      <family val="2"/>
    </font>
    <font>
      <b/>
      <sz val="10"/>
      <name val="Arial"/>
      <family val="2"/>
    </font>
    <font>
      <u/>
      <sz val="11"/>
      <color theme="10"/>
      <name val="Aptos Narrow"/>
      <family val="2"/>
      <scheme val="minor"/>
    </font>
    <font>
      <b/>
      <sz val="10"/>
      <color theme="0"/>
      <name val="Arial"/>
      <family val="2"/>
    </font>
    <font>
      <sz val="9"/>
      <name val="Arial"/>
      <family val="2"/>
    </font>
    <font>
      <sz val="9"/>
      <color rgb="FF000000"/>
      <name val="Arial"/>
      <family val="2"/>
    </font>
    <font>
      <sz val="11"/>
      <color rgb="FF000000"/>
      <name val="Aptos Narrow"/>
      <family val="2"/>
      <scheme val="minor"/>
    </font>
    <font>
      <sz val="11"/>
      <color rgb="FF000000"/>
      <name val="Calibri"/>
      <family val="2"/>
    </font>
    <font>
      <sz val="11"/>
      <color theme="1"/>
      <name val="Aptos Narrow"/>
      <family val="2"/>
      <charset val="238"/>
      <scheme val="minor"/>
    </font>
    <font>
      <b/>
      <sz val="18"/>
      <color theme="3"/>
      <name val="Aptos Display"/>
      <family val="2"/>
      <charset val="238"/>
      <scheme val="major"/>
    </font>
    <font>
      <b/>
      <sz val="15"/>
      <color theme="3"/>
      <name val="Aptos Narrow"/>
      <family val="2"/>
      <charset val="238"/>
      <scheme val="minor"/>
    </font>
    <font>
      <b/>
      <sz val="13"/>
      <color theme="3"/>
      <name val="Aptos Narrow"/>
      <family val="2"/>
      <charset val="238"/>
      <scheme val="minor"/>
    </font>
    <font>
      <b/>
      <sz val="11"/>
      <color theme="3"/>
      <name val="Aptos Narrow"/>
      <family val="2"/>
      <charset val="238"/>
      <scheme val="minor"/>
    </font>
    <font>
      <sz val="11"/>
      <color rgb="FF006100"/>
      <name val="Aptos Narrow"/>
      <family val="2"/>
      <charset val="238"/>
      <scheme val="minor"/>
    </font>
    <font>
      <sz val="11"/>
      <color rgb="FF9C0006"/>
      <name val="Aptos Narrow"/>
      <family val="2"/>
      <charset val="238"/>
      <scheme val="minor"/>
    </font>
    <font>
      <sz val="11"/>
      <color rgb="FF9C6500"/>
      <name val="Aptos Narrow"/>
      <family val="2"/>
      <charset val="238"/>
      <scheme val="minor"/>
    </font>
    <font>
      <sz val="11"/>
      <color rgb="FF3F3F76"/>
      <name val="Aptos Narrow"/>
      <family val="2"/>
      <charset val="238"/>
      <scheme val="minor"/>
    </font>
    <font>
      <b/>
      <sz val="11"/>
      <color rgb="FF3F3F3F"/>
      <name val="Aptos Narrow"/>
      <family val="2"/>
      <charset val="238"/>
      <scheme val="minor"/>
    </font>
    <font>
      <b/>
      <sz val="11"/>
      <color rgb="FFFA7D00"/>
      <name val="Aptos Narrow"/>
      <family val="2"/>
      <charset val="238"/>
      <scheme val="minor"/>
    </font>
    <font>
      <sz val="11"/>
      <color rgb="FFFA7D00"/>
      <name val="Aptos Narrow"/>
      <family val="2"/>
      <charset val="238"/>
      <scheme val="minor"/>
    </font>
    <font>
      <b/>
      <sz val="11"/>
      <color theme="0"/>
      <name val="Aptos Narrow"/>
      <family val="2"/>
      <charset val="238"/>
      <scheme val="minor"/>
    </font>
    <font>
      <sz val="11"/>
      <color rgb="FFFF0000"/>
      <name val="Aptos Narrow"/>
      <family val="2"/>
      <charset val="238"/>
      <scheme val="minor"/>
    </font>
    <font>
      <i/>
      <sz val="11"/>
      <color rgb="FF7F7F7F"/>
      <name val="Aptos Narrow"/>
      <family val="2"/>
      <charset val="238"/>
      <scheme val="minor"/>
    </font>
    <font>
      <b/>
      <sz val="11"/>
      <color theme="1"/>
      <name val="Aptos Narrow"/>
      <family val="2"/>
      <charset val="238"/>
      <scheme val="minor"/>
    </font>
    <font>
      <sz val="11"/>
      <color theme="0"/>
      <name val="Aptos Narrow"/>
      <family val="2"/>
      <charset val="238"/>
      <scheme val="minor"/>
    </font>
    <font>
      <sz val="11"/>
      <color theme="1"/>
      <name val="Arial"/>
      <family val="2"/>
    </font>
    <font>
      <u/>
      <sz val="11"/>
      <color theme="10"/>
      <name val="Arial"/>
      <family val="2"/>
    </font>
    <font>
      <sz val="8"/>
      <name val="Arial"/>
      <family val="2"/>
    </font>
    <font>
      <b/>
      <sz val="11"/>
      <color theme="1"/>
      <name val="Arial"/>
      <family val="2"/>
    </font>
    <font>
      <b/>
      <sz val="11"/>
      <name val="Arial"/>
      <family val="2"/>
    </font>
    <font>
      <sz val="9"/>
      <color rgb="FFFF0000"/>
      <name val="Arial"/>
      <family val="2"/>
    </font>
    <font>
      <b/>
      <sz val="9"/>
      <color theme="1"/>
      <name val="Arial"/>
      <family val="2"/>
    </font>
    <font>
      <b/>
      <sz val="9"/>
      <color theme="0"/>
      <name val="Arial"/>
      <family val="2"/>
    </font>
    <font>
      <u/>
      <sz val="9"/>
      <color theme="10"/>
      <name val="Arial"/>
      <family val="2"/>
    </font>
    <font>
      <sz val="9"/>
      <color theme="0"/>
      <name val="Arial"/>
      <family val="2"/>
    </font>
    <font>
      <b/>
      <u val="singleAccounting"/>
      <sz val="9"/>
      <color theme="0"/>
      <name val="Arial"/>
      <family val="2"/>
    </font>
    <font>
      <b/>
      <sz val="9"/>
      <color rgb="FFFF0000"/>
      <name val="Arial"/>
      <family val="2"/>
    </font>
    <font>
      <sz val="12"/>
      <color theme="0"/>
      <name val="Arial"/>
      <family val="2"/>
    </font>
    <font>
      <sz val="12"/>
      <color theme="1"/>
      <name val="Arial"/>
      <family val="2"/>
    </font>
    <font>
      <b/>
      <sz val="12"/>
      <name val="Arial"/>
      <family val="2"/>
    </font>
    <font>
      <sz val="10"/>
      <color theme="0"/>
      <name val="Arial"/>
      <family val="2"/>
    </font>
    <font>
      <sz val="10"/>
      <color rgb="FFFF0000"/>
      <name val="Arial"/>
      <family val="2"/>
    </font>
    <font>
      <sz val="11"/>
      <name val="Arial"/>
      <family val="2"/>
    </font>
    <font>
      <b/>
      <sz val="11"/>
      <color theme="0"/>
      <name val="Arial"/>
      <family val="2"/>
    </font>
    <font>
      <i/>
      <sz val="9"/>
      <color theme="1"/>
      <name val="Arial"/>
      <family val="2"/>
    </font>
    <font>
      <sz val="11"/>
      <color theme="0"/>
      <name val="Arial"/>
      <family val="2"/>
    </font>
    <font>
      <sz val="11"/>
      <color rgb="FFFF0000"/>
      <name val="Arial"/>
      <family val="2"/>
    </font>
    <font>
      <sz val="8"/>
      <color theme="1"/>
      <name val="Arial"/>
      <family val="2"/>
    </font>
    <font>
      <sz val="11"/>
      <color rgb="FF000000"/>
      <name val="Arial"/>
      <family val="2"/>
    </font>
    <font>
      <b/>
      <sz val="11"/>
      <color rgb="FF000000"/>
      <name val="Arial"/>
      <family val="2"/>
    </font>
    <font>
      <b/>
      <sz val="10"/>
      <color rgb="FFFF0000"/>
      <name val="Arial"/>
      <family val="2"/>
    </font>
    <font>
      <sz val="10"/>
      <color theme="1"/>
      <name val="Times New Roman"/>
      <family val="1"/>
    </font>
    <font>
      <b/>
      <sz val="9"/>
      <color rgb="FF000000"/>
      <name val="Arial"/>
      <family val="2"/>
    </font>
    <font>
      <b/>
      <sz val="8"/>
      <color theme="1"/>
      <name val="Arial"/>
      <family val="2"/>
    </font>
    <font>
      <b/>
      <sz val="10"/>
      <color rgb="FF000000"/>
      <name val="Arial"/>
      <family val="2"/>
    </font>
    <font>
      <sz val="11"/>
      <name val="Aptos Narrow"/>
      <family val="2"/>
      <scheme val="minor"/>
    </font>
    <font>
      <b/>
      <sz val="11"/>
      <name val="Aptos Narrow"/>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C000"/>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indexed="65"/>
        <bgColor indexed="64"/>
      </patternFill>
    </fill>
    <fill>
      <patternFill patternType="solid">
        <fgColor theme="3" tint="-0.249977111117893"/>
        <bgColor indexed="64"/>
      </patternFill>
    </fill>
    <fill>
      <patternFill patternType="solid">
        <fgColor theme="0" tint="-4.9989318521683403E-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s>
  <cellStyleXfs count="14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5" fillId="0" borderId="0"/>
    <xf numFmtId="0" fontId="5" fillId="0" borderId="0"/>
    <xf numFmtId="0" fontId="1" fillId="0" borderId="0"/>
    <xf numFmtId="43" fontId="6" fillId="0" borderId="0" applyFont="0" applyFill="0" applyBorder="0" applyAlignment="0" applyProtection="0"/>
    <xf numFmtId="0" fontId="5" fillId="0" borderId="0"/>
    <xf numFmtId="41"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0" fontId="1" fillId="0" borderId="0"/>
    <xf numFmtId="0" fontId="1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applyFont="0" applyFill="0" applyBorder="0" applyAlignment="0" applyProtection="0"/>
    <xf numFmtId="0" fontId="5" fillId="0" borderId="0" applyNumberFormat="0" applyFill="0" applyBorder="0" applyAlignment="0" applyProtection="0"/>
    <xf numFmtId="0" fontId="1" fillId="0" borderId="0"/>
    <xf numFmtId="0" fontId="5" fillId="0" borderId="0"/>
    <xf numFmtId="43" fontId="5" fillId="0" borderId="0" applyFont="0" applyFill="0" applyBorder="0" applyAlignment="0" applyProtection="0"/>
    <xf numFmtId="165" fontId="1" fillId="0" borderId="0" applyFont="0" applyFill="0" applyBorder="0" applyAlignment="0" applyProtection="0"/>
    <xf numFmtId="0" fontId="15" fillId="0" borderId="0"/>
    <xf numFmtId="164" fontId="5" fillId="0" borderId="0" applyFont="0" applyFill="0" applyBorder="0" applyAlignment="0" applyProtection="0"/>
    <xf numFmtId="43" fontId="1" fillId="0" borderId="0" applyFont="0" applyFill="0" applyBorder="0" applyAlignment="0" applyProtection="0"/>
    <xf numFmtId="0" fontId="15" fillId="0" borderId="0"/>
    <xf numFmtId="0" fontId="5" fillId="0" borderId="0"/>
    <xf numFmtId="43" fontId="6"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16" fillId="0" borderId="0" applyNumberFormat="0" applyFill="0" applyBorder="0" applyAlignment="0" applyProtection="0"/>
    <xf numFmtId="0" fontId="1" fillId="0" borderId="0"/>
    <xf numFmtId="41" fontId="1" fillId="0" borderId="0" applyFont="0" applyFill="0" applyBorder="0" applyAlignment="0" applyProtection="0"/>
    <xf numFmtId="0" fontId="17" fillId="0" borderId="0"/>
    <xf numFmtId="0" fontId="18" fillId="0" borderId="0" applyNumberFormat="0" applyFill="0" applyBorder="0" applyAlignment="0" applyProtection="0"/>
    <xf numFmtId="0" fontId="19" fillId="0" borderId="1" applyNumberFormat="0" applyFill="0" applyAlignment="0" applyProtection="0"/>
    <xf numFmtId="0" fontId="20" fillId="0" borderId="2" applyNumberFormat="0" applyFill="0" applyAlignment="0" applyProtection="0"/>
    <xf numFmtId="0" fontId="21" fillId="0" borderId="3"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4" applyNumberFormat="0" applyAlignment="0" applyProtection="0"/>
    <xf numFmtId="0" fontId="26" fillId="6" borderId="5" applyNumberFormat="0" applyAlignment="0" applyProtection="0"/>
    <xf numFmtId="0" fontId="27" fillId="6" borderId="4" applyNumberFormat="0" applyAlignment="0" applyProtection="0"/>
    <xf numFmtId="0" fontId="28" fillId="0" borderId="6" applyNumberFormat="0" applyFill="0" applyAlignment="0" applyProtection="0"/>
    <xf numFmtId="0" fontId="29" fillId="7" borderId="7" applyNumberFormat="0" applyAlignment="0" applyProtection="0"/>
    <xf numFmtId="0" fontId="30" fillId="0" borderId="0" applyNumberFormat="0" applyFill="0" applyBorder="0" applyAlignment="0" applyProtection="0"/>
    <xf numFmtId="0" fontId="17" fillId="8" borderId="8" applyNumberFormat="0" applyFon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33" fillId="32" borderId="0" applyNumberFormat="0" applyBorder="0" applyAlignment="0" applyProtection="0"/>
    <xf numFmtId="41" fontId="17" fillId="0" borderId="0" applyFont="0" applyFill="0" applyBorder="0" applyAlignment="0" applyProtection="0"/>
    <xf numFmtId="0" fontId="17" fillId="0" borderId="0"/>
    <xf numFmtId="0" fontId="4" fillId="0" borderId="0"/>
    <xf numFmtId="41"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35">
    <xf numFmtId="0" fontId="0" fillId="0" borderId="0" xfId="0"/>
    <xf numFmtId="0" fontId="4" fillId="0" borderId="0" xfId="0" applyFont="1"/>
    <xf numFmtId="0" fontId="7" fillId="0" borderId="0" xfId="0" applyFont="1" applyAlignment="1">
      <alignment vertical="center"/>
    </xf>
    <xf numFmtId="0" fontId="4" fillId="33" borderId="0" xfId="0" applyFont="1" applyFill="1"/>
    <xf numFmtId="17" fontId="12" fillId="36" borderId="0" xfId="0" applyNumberFormat="1" applyFont="1" applyFill="1" applyAlignment="1">
      <alignment horizontal="center" vertical="center"/>
    </xf>
    <xf numFmtId="0" fontId="9" fillId="0" borderId="0" xfId="0" applyFont="1" applyAlignment="1">
      <alignment horizontal="justify" vertical="justify" wrapText="1"/>
    </xf>
    <xf numFmtId="0" fontId="14" fillId="0" borderId="0" xfId="0" applyFont="1" applyAlignment="1">
      <alignment horizontal="left" vertical="top" wrapText="1"/>
    </xf>
    <xf numFmtId="0" fontId="4" fillId="0" borderId="0" xfId="0" applyFont="1" applyAlignment="1">
      <alignment horizontal="left" vertical="justify" wrapText="1"/>
    </xf>
    <xf numFmtId="0" fontId="0" fillId="37" borderId="0" xfId="0" applyFill="1"/>
    <xf numFmtId="0" fontId="12" fillId="36" borderId="0" xfId="0" applyFont="1" applyFill="1" applyAlignment="1">
      <alignment horizontal="center" vertical="center"/>
    </xf>
    <xf numFmtId="0" fontId="9" fillId="0" borderId="0" xfId="0" applyFont="1"/>
    <xf numFmtId="0" fontId="2" fillId="37" borderId="0" xfId="0" applyFont="1" applyFill="1"/>
    <xf numFmtId="0" fontId="9" fillId="0" borderId="0" xfId="0" applyFont="1" applyAlignment="1">
      <alignment vertical="justify" wrapText="1"/>
    </xf>
    <xf numFmtId="0" fontId="9" fillId="0" borderId="0" xfId="0" applyFont="1" applyAlignment="1">
      <alignment horizontal="left" vertical="justify" wrapText="1"/>
    </xf>
    <xf numFmtId="0" fontId="4" fillId="0" borderId="0" xfId="0" applyFont="1" applyAlignment="1">
      <alignment horizontal="justify" vertical="justify" wrapText="1"/>
    </xf>
    <xf numFmtId="0" fontId="12" fillId="36" borderId="0" xfId="0" applyFont="1" applyFill="1"/>
    <xf numFmtId="0" fontId="12" fillId="36" borderId="0" xfId="0" applyFont="1" applyFill="1" applyAlignment="1">
      <alignment vertical="center"/>
    </xf>
    <xf numFmtId="0" fontId="34" fillId="0" borderId="0" xfId="0" applyFont="1"/>
    <xf numFmtId="0" fontId="35" fillId="0" borderId="0" xfId="15" applyFont="1" applyBorder="1"/>
    <xf numFmtId="0" fontId="3" fillId="0" borderId="0" xfId="0" applyFont="1" applyAlignment="1">
      <alignment vertical="center"/>
    </xf>
    <xf numFmtId="0" fontId="4" fillId="0" borderId="0" xfId="0" applyFont="1" applyAlignment="1">
      <alignment vertical="center"/>
    </xf>
    <xf numFmtId="0" fontId="34" fillId="0" borderId="0" xfId="0" applyFont="1" applyAlignment="1">
      <alignment horizontal="left" wrapText="1"/>
    </xf>
    <xf numFmtId="0" fontId="34" fillId="37" borderId="0" xfId="0" applyFont="1" applyFill="1"/>
    <xf numFmtId="0" fontId="37" fillId="37" borderId="0" xfId="0" applyFont="1" applyFill="1" applyAlignment="1">
      <alignment horizontal="center"/>
    </xf>
    <xf numFmtId="0" fontId="38" fillId="0" borderId="0" xfId="0" applyFont="1" applyAlignment="1">
      <alignment horizontal="center" wrapText="1"/>
    </xf>
    <xf numFmtId="0" fontId="9" fillId="37" borderId="0" xfId="0" applyFont="1" applyFill="1"/>
    <xf numFmtId="41" fontId="9" fillId="0" borderId="0" xfId="2" applyFont="1" applyFill="1" applyBorder="1"/>
    <xf numFmtId="0" fontId="13" fillId="0" borderId="0" xfId="0" applyFont="1"/>
    <xf numFmtId="167" fontId="9" fillId="0" borderId="0" xfId="2" applyNumberFormat="1" applyFont="1" applyFill="1" applyBorder="1"/>
    <xf numFmtId="0" fontId="39" fillId="0" borderId="0" xfId="0" applyFont="1"/>
    <xf numFmtId="41" fontId="39" fillId="0" borderId="0" xfId="2" applyFont="1" applyFill="1" applyBorder="1"/>
    <xf numFmtId="0" fontId="37" fillId="37" borderId="0" xfId="0" applyFont="1" applyFill="1"/>
    <xf numFmtId="0" fontId="40" fillId="37" borderId="0" xfId="0" applyFont="1" applyFill="1"/>
    <xf numFmtId="167" fontId="8" fillId="0" borderId="0" xfId="2" applyNumberFormat="1" applyFont="1" applyFill="1" applyBorder="1"/>
    <xf numFmtId="0" fontId="40" fillId="0" borderId="0" xfId="0" applyFont="1"/>
    <xf numFmtId="0" fontId="8" fillId="0" borderId="0" xfId="0" applyFont="1" applyAlignment="1">
      <alignment horizontal="center" vertical="top" wrapText="1"/>
    </xf>
    <xf numFmtId="0" fontId="9" fillId="0" borderId="0" xfId="0" applyFont="1" applyAlignment="1">
      <alignment vertical="top" wrapText="1"/>
    </xf>
    <xf numFmtId="0" fontId="9" fillId="0" borderId="0" xfId="0" applyFont="1" applyAlignment="1">
      <alignment horizontal="center" vertical="center"/>
    </xf>
    <xf numFmtId="3" fontId="13" fillId="0" borderId="0" xfId="92" applyNumberFormat="1" applyFont="1" applyFill="1" applyBorder="1" applyAlignment="1">
      <alignment horizontal="center" wrapText="1"/>
    </xf>
    <xf numFmtId="0" fontId="9" fillId="0" borderId="0" xfId="0" applyFont="1" applyAlignment="1">
      <alignment horizontal="center" vertical="top"/>
    </xf>
    <xf numFmtId="3" fontId="13" fillId="0" borderId="0" xfId="92" applyNumberFormat="1" applyFont="1" applyFill="1" applyBorder="1" applyAlignment="1">
      <alignment horizontal="center" vertical="center" wrapText="1"/>
    </xf>
    <xf numFmtId="0" fontId="9" fillId="33" borderId="0" xfId="0" applyFont="1" applyFill="1"/>
    <xf numFmtId="0" fontId="9" fillId="0" borderId="0" xfId="0" applyFont="1" applyProtection="1">
      <protection locked="0"/>
    </xf>
    <xf numFmtId="0" fontId="42" fillId="33" borderId="0" xfId="15" applyFont="1" applyFill="1" applyAlignment="1" applyProtection="1">
      <alignment horizontal="center" vertical="center"/>
      <protection locked="0"/>
    </xf>
    <xf numFmtId="0" fontId="9" fillId="0" borderId="0" xfId="0" applyFont="1" applyAlignment="1">
      <alignment horizontal="right"/>
    </xf>
    <xf numFmtId="0" fontId="40" fillId="0" borderId="0" xfId="0" applyFont="1" applyAlignment="1">
      <alignment horizontal="right"/>
    </xf>
    <xf numFmtId="0" fontId="39" fillId="0" borderId="0" xfId="0" applyFont="1" applyAlignment="1" applyProtection="1">
      <alignment horizontal="right"/>
      <protection locked="0"/>
    </xf>
    <xf numFmtId="41" fontId="9" fillId="0" borderId="0" xfId="0" applyNumberFormat="1" applyFont="1" applyAlignment="1" applyProtection="1">
      <alignment horizontal="right"/>
      <protection locked="0"/>
    </xf>
    <xf numFmtId="0" fontId="9" fillId="33" borderId="0" xfId="0" applyFont="1" applyFill="1" applyProtection="1">
      <protection locked="0"/>
    </xf>
    <xf numFmtId="0" fontId="9" fillId="0" borderId="0" xfId="0" applyFont="1" applyAlignment="1" applyProtection="1">
      <alignment horizontal="right"/>
      <protection locked="0"/>
    </xf>
    <xf numFmtId="0" fontId="9" fillId="36" borderId="0" xfId="0" applyFont="1" applyFill="1" applyProtection="1">
      <protection locked="0"/>
    </xf>
    <xf numFmtId="0" fontId="41" fillId="36" borderId="0" xfId="4" applyNumberFormat="1" applyFont="1" applyFill="1" applyAlignment="1" applyProtection="1">
      <alignment horizontal="center"/>
      <protection locked="0"/>
    </xf>
    <xf numFmtId="0" fontId="41" fillId="36" borderId="0" xfId="4" applyNumberFormat="1" applyFont="1" applyFill="1" applyAlignment="1" applyProtection="1">
      <alignment horizontal="right"/>
      <protection locked="0"/>
    </xf>
    <xf numFmtId="0" fontId="41" fillId="33" borderId="0" xfId="0" applyFont="1" applyFill="1" applyAlignment="1" applyProtection="1">
      <alignment horizontal="center" vertical="center"/>
      <protection locked="0"/>
    </xf>
    <xf numFmtId="0" fontId="8" fillId="0" borderId="0" xfId="0" applyFont="1" applyAlignment="1">
      <alignment vertical="top"/>
    </xf>
    <xf numFmtId="0" fontId="9" fillId="0" borderId="0" xfId="0" applyFont="1" applyAlignment="1">
      <alignment vertical="top"/>
    </xf>
    <xf numFmtId="0" fontId="9" fillId="33" borderId="0" xfId="0" applyFont="1" applyFill="1" applyAlignment="1" applyProtection="1">
      <alignment horizontal="center" vertical="center"/>
      <protection locked="0"/>
    </xf>
    <xf numFmtId="166" fontId="9" fillId="0" borderId="0" xfId="4" applyNumberFormat="1" applyFont="1" applyFill="1" applyAlignment="1" applyProtection="1">
      <alignment horizontal="right"/>
      <protection locked="0"/>
    </xf>
    <xf numFmtId="41" fontId="9" fillId="0" borderId="0" xfId="11" applyFont="1" applyFill="1" applyAlignment="1" applyProtection="1">
      <alignment horizontal="right"/>
      <protection locked="0"/>
    </xf>
    <xf numFmtId="166" fontId="9" fillId="0" borderId="0" xfId="0" applyNumberFormat="1" applyFont="1" applyProtection="1">
      <protection locked="0"/>
    </xf>
    <xf numFmtId="0" fontId="10" fillId="0" borderId="0" xfId="0" applyFont="1" applyAlignment="1">
      <alignment vertical="top"/>
    </xf>
    <xf numFmtId="0" fontId="4" fillId="0" borderId="0" xfId="0" applyFont="1" applyAlignment="1">
      <alignment vertical="top"/>
    </xf>
    <xf numFmtId="0" fontId="4" fillId="33" borderId="0" xfId="0" applyFont="1" applyFill="1" applyAlignment="1" applyProtection="1">
      <alignment horizontal="center" vertical="center"/>
      <protection locked="0"/>
    </xf>
    <xf numFmtId="166" fontId="10" fillId="0" borderId="11" xfId="1" applyNumberFormat="1" applyFont="1" applyFill="1" applyBorder="1" applyAlignment="1" applyProtection="1">
      <alignment horizontal="right"/>
      <protection locked="0"/>
    </xf>
    <xf numFmtId="166" fontId="13" fillId="0" borderId="0" xfId="4" applyNumberFormat="1" applyFont="1" applyFill="1" applyAlignment="1" applyProtection="1">
      <alignment horizontal="right"/>
      <protection locked="0"/>
    </xf>
    <xf numFmtId="166" fontId="41" fillId="36" borderId="0" xfId="4" applyNumberFormat="1" applyFont="1" applyFill="1" applyBorder="1" applyAlignment="1" applyProtection="1">
      <alignment horizontal="right"/>
      <protection locked="0"/>
    </xf>
    <xf numFmtId="168" fontId="44" fillId="33" borderId="0" xfId="4" applyNumberFormat="1" applyFont="1" applyFill="1" applyAlignment="1" applyProtection="1">
      <alignment horizontal="right"/>
      <protection locked="0"/>
    </xf>
    <xf numFmtId="168" fontId="44" fillId="33" borderId="0" xfId="4" applyNumberFormat="1" applyFont="1" applyFill="1" applyBorder="1" applyAlignment="1" applyProtection="1">
      <alignment horizontal="right"/>
      <protection locked="0"/>
    </xf>
    <xf numFmtId="0" fontId="43" fillId="0" borderId="0" xfId="0" applyFont="1" applyAlignment="1" applyProtection="1">
      <alignment horizontal="right"/>
      <protection locked="0"/>
    </xf>
    <xf numFmtId="166" fontId="9" fillId="0" borderId="0" xfId="0" applyNumberFormat="1" applyFont="1" applyAlignment="1">
      <alignment vertical="top"/>
    </xf>
    <xf numFmtId="166" fontId="9" fillId="33" borderId="0" xfId="0" applyNumberFormat="1" applyFont="1" applyFill="1" applyAlignment="1" applyProtection="1">
      <alignment horizontal="center" vertical="center"/>
      <protection locked="0"/>
    </xf>
    <xf numFmtId="166" fontId="9" fillId="0" borderId="0" xfId="0" applyNumberFormat="1" applyFont="1" applyAlignment="1" applyProtection="1">
      <alignment horizontal="right"/>
      <protection locked="0"/>
    </xf>
    <xf numFmtId="0" fontId="8" fillId="33" borderId="0" xfId="0" applyFont="1" applyFill="1" applyAlignment="1" applyProtection="1">
      <alignment horizontal="center" vertical="center"/>
      <protection locked="0"/>
    </xf>
    <xf numFmtId="41" fontId="4" fillId="0" borderId="0" xfId="2" applyFont="1" applyFill="1" applyAlignment="1" applyProtection="1">
      <alignment horizontal="right"/>
      <protection locked="0"/>
    </xf>
    <xf numFmtId="0" fontId="13" fillId="33" borderId="0" xfId="0" applyFont="1" applyFill="1" applyAlignment="1" applyProtection="1">
      <alignment horizontal="center" vertical="center"/>
      <protection locked="0"/>
    </xf>
    <xf numFmtId="0" fontId="8" fillId="0" borderId="0" xfId="0" applyFont="1" applyProtection="1">
      <protection locked="0"/>
    </xf>
    <xf numFmtId="166" fontId="45" fillId="0" borderId="0" xfId="0" applyNumberFormat="1" applyFont="1" applyAlignment="1" applyProtection="1">
      <alignment horizontal="right"/>
      <protection locked="0"/>
    </xf>
    <xf numFmtId="169" fontId="39" fillId="0" borderId="0" xfId="11" applyNumberFormat="1" applyFont="1" applyFill="1" applyAlignment="1" applyProtection="1">
      <alignment horizontal="right"/>
      <protection locked="0"/>
    </xf>
    <xf numFmtId="3" fontId="9" fillId="0" borderId="0" xfId="0" applyNumberFormat="1" applyFont="1" applyAlignment="1" applyProtection="1">
      <alignment horizontal="right"/>
      <protection locked="0"/>
    </xf>
    <xf numFmtId="0" fontId="46" fillId="0" borderId="0" xfId="0" applyFont="1" applyProtection="1">
      <protection locked="0"/>
    </xf>
    <xf numFmtId="166" fontId="9" fillId="0" borderId="0" xfId="4" applyNumberFormat="1" applyFont="1" applyFill="1" applyAlignment="1" applyProtection="1">
      <protection locked="0"/>
    </xf>
    <xf numFmtId="166" fontId="9" fillId="0" borderId="12" xfId="4" applyNumberFormat="1" applyFont="1" applyFill="1" applyBorder="1" applyAlignment="1" applyProtection="1">
      <alignment horizontal="center"/>
      <protection locked="0"/>
    </xf>
    <xf numFmtId="166" fontId="9" fillId="33" borderId="0" xfId="4" applyNumberFormat="1" applyFont="1" applyFill="1" applyAlignment="1" applyProtection="1">
      <alignment horizontal="center" vertical="center"/>
      <protection locked="0"/>
    </xf>
    <xf numFmtId="0" fontId="47" fillId="0" borderId="0" xfId="0" applyFont="1" applyProtection="1">
      <protection locked="0"/>
    </xf>
    <xf numFmtId="166" fontId="8" fillId="0" borderId="0" xfId="4" applyNumberFormat="1" applyFont="1" applyFill="1" applyAlignment="1" applyProtection="1">
      <protection locked="0"/>
    </xf>
    <xf numFmtId="166" fontId="8" fillId="0" borderId="0" xfId="4" applyNumberFormat="1" applyFont="1" applyFill="1" applyAlignment="1" applyProtection="1">
      <alignment horizontal="left"/>
      <protection locked="0"/>
    </xf>
    <xf numFmtId="166" fontId="8" fillId="0" borderId="0" xfId="4" applyNumberFormat="1" applyFont="1" applyFill="1" applyAlignment="1" applyProtection="1">
      <alignment horizontal="center" vertical="center"/>
      <protection locked="0"/>
    </xf>
    <xf numFmtId="0" fontId="43" fillId="0" borderId="0" xfId="0" applyFont="1" applyProtection="1">
      <protection locked="0"/>
    </xf>
    <xf numFmtId="166" fontId="8" fillId="0" borderId="0" xfId="0" applyNumberFormat="1" applyFont="1" applyAlignment="1" applyProtection="1">
      <alignment horizontal="right"/>
      <protection locked="0"/>
    </xf>
    <xf numFmtId="166" fontId="43" fillId="0" borderId="0" xfId="0" applyNumberFormat="1" applyFont="1" applyAlignment="1" applyProtection="1">
      <alignment horizontal="right"/>
      <protection locked="0"/>
    </xf>
    <xf numFmtId="0" fontId="8" fillId="0" borderId="0" xfId="0" applyFont="1" applyAlignment="1" applyProtection="1">
      <alignment horizontal="right"/>
      <protection locked="0"/>
    </xf>
    <xf numFmtId="0" fontId="48" fillId="0" borderId="0" xfId="0" applyFont="1" applyProtection="1">
      <protection locked="0"/>
    </xf>
    <xf numFmtId="0" fontId="4" fillId="0" borderId="0" xfId="0" applyFont="1" applyProtection="1">
      <protection locked="0"/>
    </xf>
    <xf numFmtId="166" fontId="9" fillId="0" borderId="0" xfId="4" applyNumberFormat="1" applyFont="1" applyFill="1" applyProtection="1">
      <protection locked="0"/>
    </xf>
    <xf numFmtId="0" fontId="9" fillId="0" borderId="0" xfId="0" applyFont="1" applyAlignment="1" applyProtection="1">
      <alignment horizontal="left"/>
      <protection locked="0"/>
    </xf>
    <xf numFmtId="166" fontId="8" fillId="0" borderId="0" xfId="4" applyNumberFormat="1" applyFont="1" applyFill="1" applyProtection="1">
      <protection locked="0"/>
    </xf>
    <xf numFmtId="43" fontId="9" fillId="0" borderId="0" xfId="4" applyFont="1" applyFill="1" applyProtection="1">
      <protection locked="0"/>
    </xf>
    <xf numFmtId="43" fontId="9" fillId="33" borderId="0" xfId="4" applyFont="1" applyFill="1" applyAlignment="1" applyProtection="1">
      <alignment horizontal="center" vertical="center"/>
      <protection locked="0"/>
    </xf>
    <xf numFmtId="43" fontId="9" fillId="0" borderId="0" xfId="4" applyFont="1" applyFill="1" applyAlignment="1" applyProtection="1">
      <alignment horizontal="right"/>
      <protection locked="0"/>
    </xf>
    <xf numFmtId="0" fontId="8" fillId="33" borderId="0" xfId="0" applyFont="1" applyFill="1" applyProtection="1">
      <protection locked="0"/>
    </xf>
    <xf numFmtId="0" fontId="42" fillId="33" borderId="0" xfId="15" applyFont="1" applyFill="1" applyAlignment="1" applyProtection="1">
      <alignment horizontal="right" vertical="center"/>
      <protection locked="0"/>
    </xf>
    <xf numFmtId="0" fontId="39" fillId="0" borderId="0" xfId="0" applyFont="1" applyProtection="1">
      <protection locked="0"/>
    </xf>
    <xf numFmtId="41" fontId="9" fillId="0" borderId="0" xfId="0" applyNumberFormat="1" applyFont="1" applyProtection="1">
      <protection locked="0"/>
    </xf>
    <xf numFmtId="0" fontId="4" fillId="0" borderId="0" xfId="0" applyFont="1" applyAlignment="1" applyProtection="1">
      <alignment horizontal="center"/>
      <protection locked="0"/>
    </xf>
    <xf numFmtId="43" fontId="4" fillId="0" borderId="0" xfId="145" applyFont="1" applyFill="1" applyProtection="1">
      <protection locked="0"/>
    </xf>
    <xf numFmtId="43" fontId="4" fillId="33" borderId="0" xfId="145" applyFont="1" applyFill="1" applyAlignment="1" applyProtection="1">
      <alignment horizontal="center" vertical="center"/>
      <protection locked="0"/>
    </xf>
    <xf numFmtId="3" fontId="4" fillId="0" borderId="0" xfId="145" applyNumberFormat="1" applyFont="1" applyFill="1" applyAlignment="1" applyProtection="1">
      <alignment horizontal="right"/>
      <protection locked="0"/>
    </xf>
    <xf numFmtId="0" fontId="34" fillId="0" borderId="0" xfId="0" applyFont="1" applyAlignment="1">
      <alignment horizontal="right"/>
    </xf>
    <xf numFmtId="166" fontId="49" fillId="36" borderId="0" xfId="0" applyNumberFormat="1" applyFont="1" applyFill="1" applyAlignment="1" applyProtection="1">
      <alignment horizontal="center" vertical="center"/>
      <protection locked="0"/>
    </xf>
    <xf numFmtId="168" fontId="12" fillId="36" borderId="0" xfId="145" applyNumberFormat="1" applyFont="1" applyFill="1" applyAlignment="1" applyProtection="1">
      <alignment horizontal="center" vertical="center"/>
      <protection locked="0"/>
    </xf>
    <xf numFmtId="3" fontId="4" fillId="0" borderId="0" xfId="140" applyNumberFormat="1" applyFont="1" applyFill="1" applyAlignment="1" applyProtection="1">
      <alignment horizontal="right"/>
      <protection locked="0"/>
    </xf>
    <xf numFmtId="0" fontId="10" fillId="0" borderId="0" xfId="0" applyFont="1"/>
    <xf numFmtId="0" fontId="10" fillId="33" borderId="0" xfId="0" applyFont="1" applyFill="1" applyAlignment="1" applyProtection="1">
      <alignment horizontal="center" vertical="center"/>
      <protection locked="0"/>
    </xf>
    <xf numFmtId="0" fontId="3" fillId="0" borderId="0" xfId="0" applyFont="1"/>
    <xf numFmtId="0" fontId="10" fillId="0" borderId="0" xfId="0" applyFont="1" applyAlignment="1">
      <alignment wrapText="1"/>
    </xf>
    <xf numFmtId="3" fontId="3" fillId="0" borderId="0" xfId="1" applyNumberFormat="1" applyFont="1" applyFill="1" applyAlignment="1" applyProtection="1">
      <alignment horizontal="right"/>
      <protection locked="0"/>
    </xf>
    <xf numFmtId="3" fontId="3" fillId="0" borderId="0" xfId="145" applyNumberFormat="1" applyFont="1" applyFill="1" applyAlignment="1" applyProtection="1">
      <alignment horizontal="right"/>
      <protection locked="0"/>
    </xf>
    <xf numFmtId="0" fontId="37" fillId="0" borderId="0" xfId="0" applyFont="1"/>
    <xf numFmtId="0" fontId="10" fillId="0" borderId="0" xfId="0" applyFont="1" applyProtection="1">
      <protection locked="0"/>
    </xf>
    <xf numFmtId="3" fontId="10" fillId="0" borderId="0" xfId="145" applyNumberFormat="1" applyFont="1" applyFill="1" applyBorder="1" applyAlignment="1" applyProtection="1">
      <alignment horizontal="right"/>
      <protection locked="0"/>
    </xf>
    <xf numFmtId="166" fontId="9" fillId="0" borderId="0" xfId="4" applyNumberFormat="1" applyFont="1" applyFill="1" applyBorder="1" applyAlignment="1" applyProtection="1">
      <alignment horizontal="center"/>
      <protection locked="0"/>
    </xf>
    <xf numFmtId="3" fontId="34" fillId="0" borderId="0" xfId="0" applyNumberFormat="1" applyFont="1" applyAlignment="1">
      <alignment horizontal="right"/>
    </xf>
    <xf numFmtId="166" fontId="4" fillId="0" borderId="0" xfId="145" applyNumberFormat="1" applyFont="1" applyFill="1" applyAlignment="1" applyProtection="1">
      <alignment horizontal="center"/>
      <protection locked="0"/>
    </xf>
    <xf numFmtId="166" fontId="4" fillId="33" borderId="0" xfId="145" applyNumberFormat="1" applyFont="1" applyFill="1" applyAlignment="1" applyProtection="1">
      <alignment horizontal="center" vertical="center"/>
      <protection locked="0"/>
    </xf>
    <xf numFmtId="166" fontId="10" fillId="0" borderId="0" xfId="145" applyNumberFormat="1" applyFont="1" applyFill="1" applyProtection="1">
      <protection locked="0"/>
    </xf>
    <xf numFmtId="166" fontId="10" fillId="33" borderId="0" xfId="145" applyNumberFormat="1" applyFont="1" applyFill="1" applyAlignment="1" applyProtection="1">
      <alignment horizontal="center" vertical="center"/>
      <protection locked="0"/>
    </xf>
    <xf numFmtId="3" fontId="10" fillId="0" borderId="0" xfId="145" applyNumberFormat="1" applyFont="1" applyFill="1" applyAlignment="1" applyProtection="1">
      <alignment horizontal="right"/>
      <protection locked="0"/>
    </xf>
    <xf numFmtId="166" fontId="4" fillId="0" borderId="0" xfId="1" applyNumberFormat="1" applyFont="1"/>
    <xf numFmtId="166" fontId="4" fillId="0" borderId="0" xfId="1" applyNumberFormat="1" applyFont="1" applyBorder="1"/>
    <xf numFmtId="166" fontId="35" fillId="0" borderId="0" xfId="15" applyNumberFormat="1" applyFont="1" applyAlignment="1">
      <alignment horizontal="center" vertical="center"/>
    </xf>
    <xf numFmtId="166" fontId="49" fillId="0" borderId="0" xfId="1" applyNumberFormat="1" applyFont="1"/>
    <xf numFmtId="0" fontId="38" fillId="0" borderId="0" xfId="0" applyFont="1"/>
    <xf numFmtId="0" fontId="49" fillId="0" borderId="0" xfId="0" applyFont="1"/>
    <xf numFmtId="0" fontId="34" fillId="0" borderId="0" xfId="0" applyFont="1" applyAlignment="1">
      <alignment horizontal="center"/>
    </xf>
    <xf numFmtId="0" fontId="50" fillId="0" borderId="0" xfId="0" applyFont="1"/>
    <xf numFmtId="0" fontId="4" fillId="0" borderId="0" xfId="0" applyFont="1" applyAlignment="1">
      <alignment horizontal="left"/>
    </xf>
    <xf numFmtId="166" fontId="4" fillId="0" borderId="0" xfId="1" applyNumberFormat="1" applyFont="1" applyAlignment="1">
      <alignment horizontal="center"/>
    </xf>
    <xf numFmtId="166" fontId="4" fillId="0" borderId="0" xfId="1" applyNumberFormat="1" applyFont="1" applyBorder="1" applyAlignment="1">
      <alignment horizontal="center"/>
    </xf>
    <xf numFmtId="0" fontId="12" fillId="35" borderId="0" xfId="0" applyFont="1" applyFill="1" applyAlignment="1">
      <alignment vertical="center"/>
    </xf>
    <xf numFmtId="166" fontId="12" fillId="35" borderId="0" xfId="1" applyNumberFormat="1" applyFont="1" applyFill="1" applyBorder="1"/>
    <xf numFmtId="167" fontId="12" fillId="35" borderId="0" xfId="1" applyNumberFormat="1" applyFont="1" applyFill="1" applyBorder="1"/>
    <xf numFmtId="0" fontId="4" fillId="0" borderId="0" xfId="0" applyFont="1" applyAlignment="1">
      <alignment wrapText="1"/>
    </xf>
    <xf numFmtId="167" fontId="5" fillId="0" borderId="0" xfId="1" applyNumberFormat="1" applyFont="1"/>
    <xf numFmtId="166" fontId="50" fillId="0" borderId="0" xfId="1" applyNumberFormat="1" applyFont="1"/>
    <xf numFmtId="166" fontId="12" fillId="35" borderId="0" xfId="1" applyNumberFormat="1" applyFont="1" applyFill="1" applyBorder="1" applyAlignment="1">
      <alignment vertical="center"/>
    </xf>
    <xf numFmtId="166" fontId="10" fillId="0" borderId="13" xfId="1" applyNumberFormat="1" applyFont="1" applyBorder="1"/>
    <xf numFmtId="166" fontId="10" fillId="0" borderId="0" xfId="1" applyNumberFormat="1" applyFont="1" applyBorder="1"/>
    <xf numFmtId="166" fontId="4" fillId="0" borderId="0" xfId="0" applyNumberFormat="1" applyFont="1"/>
    <xf numFmtId="0" fontId="12" fillId="0" borderId="0" xfId="0" applyFont="1" applyAlignment="1">
      <alignment vertical="center"/>
    </xf>
    <xf numFmtId="166" fontId="12" fillId="0" borderId="0" xfId="1" applyNumberFormat="1" applyFont="1" applyFill="1" applyBorder="1" applyAlignment="1">
      <alignment vertical="center"/>
    </xf>
    <xf numFmtId="166" fontId="10" fillId="0" borderId="0" xfId="1" applyNumberFormat="1" applyFont="1" applyFill="1" applyBorder="1"/>
    <xf numFmtId="166" fontId="50" fillId="0" borderId="0" xfId="1" applyNumberFormat="1" applyFont="1" applyFill="1"/>
    <xf numFmtId="0" fontId="10" fillId="0" borderId="0" xfId="0" applyFont="1" applyAlignment="1">
      <alignment vertical="center"/>
    </xf>
    <xf numFmtId="0" fontId="5" fillId="0" borderId="0" xfId="0" applyFont="1"/>
    <xf numFmtId="166" fontId="5" fillId="0" borderId="0" xfId="1" applyNumberFormat="1" applyFont="1" applyFill="1"/>
    <xf numFmtId="166" fontId="5" fillId="0" borderId="0" xfId="1" applyNumberFormat="1" applyFont="1" applyFill="1" applyBorder="1"/>
    <xf numFmtId="167" fontId="10" fillId="0" borderId="0" xfId="1" applyNumberFormat="1" applyFont="1" applyFill="1" applyBorder="1"/>
    <xf numFmtId="166" fontId="5" fillId="0" borderId="0" xfId="0" applyNumberFormat="1" applyFont="1"/>
    <xf numFmtId="166" fontId="50" fillId="0" borderId="0" xfId="0" applyNumberFormat="1" applyFont="1"/>
    <xf numFmtId="0" fontId="5" fillId="0" borderId="0" xfId="77"/>
    <xf numFmtId="166" fontId="5" fillId="0" borderId="0" xfId="1" applyNumberFormat="1" applyFont="1" applyBorder="1"/>
    <xf numFmtId="166" fontId="10" fillId="0" borderId="0" xfId="1" applyNumberFormat="1" applyFont="1"/>
    <xf numFmtId="166" fontId="5" fillId="0" borderId="0" xfId="1" applyNumberFormat="1" applyFont="1"/>
    <xf numFmtId="166" fontId="49" fillId="0" borderId="0" xfId="0" applyNumberFormat="1" applyFont="1"/>
    <xf numFmtId="166" fontId="50" fillId="0" borderId="0" xfId="1" applyNumberFormat="1" applyFont="1" applyBorder="1"/>
    <xf numFmtId="0" fontId="34" fillId="0" borderId="0" xfId="0" applyFont="1" applyAlignment="1">
      <alignment horizontal="center" vertical="center"/>
    </xf>
    <xf numFmtId="1" fontId="12" fillId="36" borderId="0" xfId="145" applyNumberFormat="1" applyFont="1" applyFill="1" applyAlignment="1" applyProtection="1">
      <alignment horizontal="right" vertical="center"/>
      <protection locked="0"/>
    </xf>
    <xf numFmtId="0" fontId="51" fillId="0" borderId="0" xfId="0" applyFont="1"/>
    <xf numFmtId="166" fontId="51" fillId="0" borderId="0" xfId="1" applyNumberFormat="1" applyFont="1"/>
    <xf numFmtId="0" fontId="51" fillId="0" borderId="0" xfId="0" applyFont="1" applyAlignment="1">
      <alignment horizontal="center"/>
    </xf>
    <xf numFmtId="0" fontId="49" fillId="36" borderId="0" xfId="0" applyFont="1" applyFill="1" applyAlignment="1">
      <alignment horizontal="center" vertical="center"/>
    </xf>
    <xf numFmtId="0" fontId="12" fillId="36" borderId="0" xfId="1" applyNumberFormat="1" applyFont="1" applyFill="1" applyAlignment="1">
      <alignment horizontal="center"/>
    </xf>
    <xf numFmtId="166" fontId="34" fillId="0" borderId="0" xfId="1" applyNumberFormat="1" applyFont="1" applyAlignment="1">
      <alignment horizontal="center"/>
    </xf>
    <xf numFmtId="166" fontId="34" fillId="0" borderId="0" xfId="1" applyNumberFormat="1" applyFont="1"/>
    <xf numFmtId="3" fontId="9" fillId="0" borderId="0" xfId="2" applyNumberFormat="1" applyFont="1" applyFill="1"/>
    <xf numFmtId="166" fontId="9" fillId="0" borderId="0" xfId="1" applyNumberFormat="1" applyFont="1" applyFill="1"/>
    <xf numFmtId="167" fontId="9" fillId="0" borderId="0" xfId="2" applyNumberFormat="1" applyFont="1" applyFill="1"/>
    <xf numFmtId="167" fontId="9" fillId="0" borderId="0" xfId="0" applyNumberFormat="1" applyFont="1"/>
    <xf numFmtId="9" fontId="4" fillId="0" borderId="0" xfId="3" applyFont="1"/>
    <xf numFmtId="167" fontId="4" fillId="0" borderId="0" xfId="0" applyNumberFormat="1" applyFont="1"/>
    <xf numFmtId="0" fontId="52" fillId="36" borderId="0" xfId="0" applyFont="1" applyFill="1"/>
    <xf numFmtId="167" fontId="52" fillId="36" borderId="0" xfId="1" applyNumberFormat="1" applyFont="1" applyFill="1" applyBorder="1"/>
    <xf numFmtId="167" fontId="9" fillId="0" borderId="0" xfId="1" applyNumberFormat="1" applyFont="1"/>
    <xf numFmtId="167" fontId="9" fillId="0" borderId="0" xfId="1" applyNumberFormat="1" applyFont="1" applyFill="1"/>
    <xf numFmtId="41" fontId="4" fillId="0" borderId="0" xfId="2" applyFont="1"/>
    <xf numFmtId="0" fontId="41" fillId="0" borderId="0" xfId="0" applyFont="1"/>
    <xf numFmtId="167" fontId="41" fillId="0" borderId="0" xfId="1" applyNumberFormat="1" applyFont="1" applyFill="1" applyBorder="1"/>
    <xf numFmtId="166" fontId="4" fillId="0" borderId="0" xfId="1" applyNumberFormat="1" applyFont="1" applyFill="1"/>
    <xf numFmtId="0" fontId="53" fillId="0" borderId="0" xfId="0" applyFont="1"/>
    <xf numFmtId="166" fontId="9" fillId="0" borderId="0" xfId="1" applyNumberFormat="1" applyFont="1"/>
    <xf numFmtId="166" fontId="54" fillId="0" borderId="0" xfId="1" applyNumberFormat="1" applyFont="1"/>
    <xf numFmtId="166" fontId="55" fillId="0" borderId="0" xfId="1" applyNumberFormat="1" applyFont="1"/>
    <xf numFmtId="166" fontId="9" fillId="0" borderId="0" xfId="4" applyNumberFormat="1" applyFont="1" applyFill="1" applyBorder="1" applyAlignment="1" applyProtection="1">
      <protection locked="0"/>
    </xf>
    <xf numFmtId="0" fontId="10" fillId="33" borderId="0" xfId="5" applyFont="1" applyFill="1" applyBorder="1" applyAlignment="1">
      <alignment horizontal="left"/>
    </xf>
    <xf numFmtId="41" fontId="4" fillId="0" borderId="0" xfId="2" applyFont="1" applyFill="1" applyBorder="1"/>
    <xf numFmtId="0" fontId="3" fillId="33" borderId="0" xfId="0" applyFont="1" applyFill="1"/>
    <xf numFmtId="17" fontId="10" fillId="33" borderId="11" xfId="0" applyNumberFormat="1" applyFont="1" applyFill="1" applyBorder="1" applyAlignment="1">
      <alignment horizontal="center" vertical="center"/>
    </xf>
    <xf numFmtId="41" fontId="3" fillId="0" borderId="11" xfId="2" applyFont="1" applyFill="1" applyBorder="1"/>
    <xf numFmtId="166" fontId="10" fillId="33" borderId="11" xfId="9" applyNumberFormat="1" applyFont="1" applyFill="1" applyBorder="1"/>
    <xf numFmtId="17" fontId="10" fillId="33" borderId="0" xfId="0" applyNumberFormat="1" applyFont="1" applyFill="1" applyAlignment="1">
      <alignment horizontal="center" vertical="center"/>
    </xf>
    <xf numFmtId="0" fontId="12" fillId="0" borderId="0" xfId="0" applyFont="1" applyAlignment="1">
      <alignment horizontal="left" vertical="center"/>
    </xf>
    <xf numFmtId="41" fontId="3" fillId="0" borderId="12" xfId="2" applyFont="1" applyFill="1" applyBorder="1"/>
    <xf numFmtId="41" fontId="4" fillId="33" borderId="0" xfId="2" applyFont="1" applyFill="1" applyBorder="1"/>
    <xf numFmtId="167" fontId="5" fillId="33" borderId="0" xfId="13" applyNumberFormat="1" applyFont="1" applyFill="1"/>
    <xf numFmtId="167" fontId="5" fillId="33" borderId="0" xfId="1" applyNumberFormat="1" applyFont="1" applyFill="1"/>
    <xf numFmtId="3" fontId="4" fillId="33" borderId="0" xfId="0" applyNumberFormat="1" applyFont="1" applyFill="1"/>
    <xf numFmtId="167" fontId="5" fillId="33" borderId="0" xfId="13" applyNumberFormat="1" applyFont="1" applyFill="1" applyBorder="1"/>
    <xf numFmtId="0" fontId="12" fillId="0" borderId="0" xfId="0" applyFont="1" applyAlignment="1">
      <alignment horizontal="center" vertical="center"/>
    </xf>
    <xf numFmtId="0" fontId="4" fillId="0" borderId="0" xfId="0" applyFont="1" applyAlignment="1">
      <alignment horizontal="center"/>
    </xf>
    <xf numFmtId="0" fontId="10" fillId="33" borderId="0" xfId="6" applyFont="1" applyFill="1" applyAlignment="1">
      <alignment horizontal="left"/>
    </xf>
    <xf numFmtId="167" fontId="10" fillId="33" borderId="11" xfId="1" applyNumberFormat="1" applyFont="1" applyFill="1" applyBorder="1"/>
    <xf numFmtId="0" fontId="10" fillId="33" borderId="0" xfId="7" applyFont="1" applyFill="1"/>
    <xf numFmtId="17" fontId="12" fillId="0" borderId="0" xfId="0" applyNumberFormat="1" applyFont="1" applyAlignment="1">
      <alignment horizontal="center" vertical="center"/>
    </xf>
    <xf numFmtId="0" fontId="10" fillId="0" borderId="0" xfId="6" applyFont="1" applyAlignment="1">
      <alignment horizontal="left"/>
    </xf>
    <xf numFmtId="166" fontId="5" fillId="33" borderId="0" xfId="12" applyNumberFormat="1" applyFont="1" applyFill="1"/>
    <xf numFmtId="166" fontId="10" fillId="33" borderId="14" xfId="12" applyNumberFormat="1" applyFont="1" applyFill="1" applyBorder="1"/>
    <xf numFmtId="167" fontId="5" fillId="33" borderId="0" xfId="1" applyNumberFormat="1" applyFont="1" applyFill="1" applyBorder="1"/>
    <xf numFmtId="166" fontId="5" fillId="33" borderId="0" xfId="12" applyNumberFormat="1" applyFont="1" applyFill="1" applyBorder="1"/>
    <xf numFmtId="0" fontId="3" fillId="37" borderId="0" xfId="0" applyFont="1" applyFill="1" applyAlignment="1">
      <alignment vertical="justify" wrapText="1"/>
    </xf>
    <xf numFmtId="0" fontId="4" fillId="37" borderId="0" xfId="0" applyFont="1" applyFill="1" applyAlignment="1">
      <alignment vertical="top" wrapText="1"/>
    </xf>
    <xf numFmtId="0" fontId="5" fillId="33" borderId="0" xfId="7" applyFill="1"/>
    <xf numFmtId="3" fontId="5" fillId="33" borderId="0" xfId="7" applyNumberFormat="1" applyFill="1"/>
    <xf numFmtId="0" fontId="5" fillId="33" borderId="0" xfId="6" applyFill="1" applyAlignment="1">
      <alignment horizontal="left"/>
    </xf>
    <xf numFmtId="0" fontId="5" fillId="33" borderId="0" xfId="6" quotePrefix="1" applyFill="1"/>
    <xf numFmtId="0" fontId="56" fillId="0" borderId="0" xfId="0" applyFont="1" applyAlignment="1">
      <alignment vertical="center"/>
    </xf>
    <xf numFmtId="3" fontId="4" fillId="0" borderId="0" xfId="0" applyNumberFormat="1" applyFont="1" applyAlignment="1">
      <alignment vertical="center"/>
    </xf>
    <xf numFmtId="3" fontId="4" fillId="0" borderId="0" xfId="0" applyNumberFormat="1" applyFont="1" applyAlignment="1">
      <alignment horizontal="right" vertical="center"/>
    </xf>
    <xf numFmtId="0" fontId="4" fillId="0" borderId="0" xfId="0" applyFont="1" applyAlignment="1">
      <alignment horizontal="right" vertical="center"/>
    </xf>
    <xf numFmtId="0" fontId="2" fillId="0" borderId="0" xfId="0" applyFont="1"/>
    <xf numFmtId="0" fontId="5" fillId="33" borderId="0" xfId="6" applyFill="1" applyAlignment="1">
      <alignment horizontal="center"/>
    </xf>
    <xf numFmtId="0" fontId="10" fillId="0" borderId="0" xfId="6" applyFont="1" applyAlignment="1">
      <alignment horizontal="center"/>
    </xf>
    <xf numFmtId="0" fontId="57" fillId="0" borderId="0" xfId="0" applyFont="1" applyAlignment="1">
      <alignment horizontal="justify" vertical="center"/>
    </xf>
    <xf numFmtId="17" fontId="38" fillId="33" borderId="11" xfId="0" applyNumberFormat="1" applyFont="1" applyFill="1" applyBorder="1" applyAlignment="1">
      <alignment horizontal="center" vertical="center"/>
    </xf>
    <xf numFmtId="0" fontId="58" fillId="0" borderId="0" xfId="0" applyFont="1" applyAlignment="1">
      <alignment horizontal="justify" vertical="center"/>
    </xf>
    <xf numFmtId="0" fontId="34" fillId="0" borderId="0" xfId="0" applyFont="1" applyAlignment="1">
      <alignment vertical="top"/>
    </xf>
    <xf numFmtId="17" fontId="38" fillId="33" borderId="0" xfId="0" applyNumberFormat="1" applyFont="1" applyFill="1" applyAlignment="1">
      <alignment horizontal="center" vertical="center"/>
    </xf>
    <xf numFmtId="41" fontId="10" fillId="33" borderId="14" xfId="2" applyFont="1" applyFill="1" applyBorder="1"/>
    <xf numFmtId="0" fontId="2" fillId="37" borderId="0" xfId="0" applyFont="1" applyFill="1" applyAlignment="1">
      <alignment horizontal="left" vertical="center"/>
    </xf>
    <xf numFmtId="0" fontId="10" fillId="33" borderId="10" xfId="14" applyFont="1" applyFill="1" applyBorder="1" applyAlignment="1">
      <alignment horizontal="left"/>
    </xf>
    <xf numFmtId="0" fontId="5" fillId="33" borderId="0" xfId="0" applyFont="1" applyFill="1"/>
    <xf numFmtId="0" fontId="10" fillId="33" borderId="0" xfId="14" applyFont="1" applyFill="1"/>
    <xf numFmtId="41" fontId="0" fillId="0" borderId="0" xfId="2" applyFont="1"/>
    <xf numFmtId="41" fontId="0" fillId="0" borderId="0" xfId="0" applyNumberFormat="1"/>
    <xf numFmtId="3" fontId="4" fillId="39" borderId="0" xfId="0" applyNumberFormat="1" applyFont="1" applyFill="1" applyAlignment="1">
      <alignment vertical="center"/>
    </xf>
    <xf numFmtId="3" fontId="4" fillId="39" borderId="0" xfId="0" applyNumberFormat="1" applyFont="1" applyFill="1" applyAlignment="1">
      <alignment horizontal="right" vertical="center"/>
    </xf>
    <xf numFmtId="0" fontId="0" fillId="0" borderId="0" xfId="0" applyAlignment="1">
      <alignment horizontal="center"/>
    </xf>
    <xf numFmtId="3" fontId="9" fillId="0" borderId="0" xfId="0" applyNumberFormat="1" applyFont="1" applyAlignment="1" applyProtection="1">
      <alignment horizontal="center"/>
      <protection locked="0"/>
    </xf>
    <xf numFmtId="0" fontId="34" fillId="0" borderId="0" xfId="0" applyFont="1" applyAlignment="1" applyProtection="1">
      <alignment horizontal="center"/>
      <protection locked="0"/>
    </xf>
    <xf numFmtId="3" fontId="3" fillId="0" borderId="0" xfId="0" applyNumberFormat="1" applyFont="1" applyAlignment="1">
      <alignment vertical="center"/>
    </xf>
    <xf numFmtId="3" fontId="3" fillId="0" borderId="0" xfId="0" applyNumberFormat="1" applyFont="1" applyAlignment="1">
      <alignment horizontal="right" vertical="center"/>
    </xf>
    <xf numFmtId="0" fontId="57" fillId="0" borderId="0" xfId="0" applyFont="1"/>
    <xf numFmtId="0" fontId="57" fillId="0" borderId="0" xfId="0" applyFont="1" applyAlignment="1">
      <alignment horizontal="justify" vertical="center" wrapText="1"/>
    </xf>
    <xf numFmtId="0" fontId="55" fillId="0" borderId="0" xfId="0" applyFont="1"/>
    <xf numFmtId="0" fontId="59" fillId="0" borderId="0" xfId="0" applyFont="1" applyAlignment="1">
      <alignment horizontal="left" vertical="center"/>
    </xf>
    <xf numFmtId="0" fontId="2" fillId="33" borderId="0" xfId="0" applyFont="1" applyFill="1"/>
    <xf numFmtId="0" fontId="60" fillId="0" borderId="0" xfId="0" applyFont="1" applyAlignment="1">
      <alignment vertical="top"/>
    </xf>
    <xf numFmtId="3" fontId="14" fillId="0" borderId="0" xfId="0" applyNumberFormat="1" applyFont="1" applyAlignment="1">
      <alignment horizontal="justify" vertical="center"/>
    </xf>
    <xf numFmtId="3" fontId="61" fillId="0" borderId="0" xfId="0" applyNumberFormat="1" applyFont="1" applyAlignment="1">
      <alignment horizontal="justify" vertical="center"/>
    </xf>
    <xf numFmtId="0" fontId="14" fillId="0" borderId="0" xfId="0" applyFont="1" applyAlignment="1">
      <alignment horizontal="justify" vertical="center"/>
    </xf>
    <xf numFmtId="0" fontId="34" fillId="0" borderId="12" xfId="0" applyFont="1" applyBorder="1"/>
    <xf numFmtId="17" fontId="38" fillId="33" borderId="12" xfId="0" applyNumberFormat="1" applyFont="1" applyFill="1" applyBorder="1" applyAlignment="1">
      <alignment horizontal="center" vertical="center"/>
    </xf>
    <xf numFmtId="0" fontId="62" fillId="0" borderId="11" xfId="0" applyFont="1" applyBorder="1"/>
    <xf numFmtId="0" fontId="62" fillId="39" borderId="11" xfId="0" applyFont="1" applyFill="1" applyBorder="1"/>
    <xf numFmtId="0" fontId="7" fillId="0" borderId="0" xfId="0" applyFont="1"/>
    <xf numFmtId="41" fontId="9" fillId="0" borderId="0" xfId="2" applyFont="1" applyAlignment="1">
      <alignment vertical="center"/>
    </xf>
    <xf numFmtId="41" fontId="9" fillId="39" borderId="0" xfId="2" applyFont="1" applyFill="1" applyAlignment="1">
      <alignment vertical="center"/>
    </xf>
    <xf numFmtId="0" fontId="9" fillId="39" borderId="0" xfId="0" applyFont="1" applyFill="1"/>
    <xf numFmtId="41" fontId="8" fillId="33" borderId="14" xfId="2" applyFont="1" applyFill="1" applyBorder="1"/>
    <xf numFmtId="41" fontId="8" fillId="39" borderId="14" xfId="2" applyFont="1" applyFill="1" applyBorder="1"/>
    <xf numFmtId="0" fontId="63" fillId="37" borderId="0" xfId="0" applyFont="1" applyFill="1"/>
    <xf numFmtId="0" fontId="7" fillId="37" borderId="0" xfId="0" applyFont="1" applyFill="1"/>
    <xf numFmtId="41" fontId="4" fillId="0" borderId="0" xfId="2" applyFont="1" applyAlignment="1">
      <alignment vertical="center"/>
    </xf>
    <xf numFmtId="0" fontId="64" fillId="37" borderId="0" xfId="0" applyFont="1" applyFill="1"/>
    <xf numFmtId="0" fontId="65" fillId="0" borderId="16" xfId="0" applyFont="1" applyBorder="1" applyAlignment="1">
      <alignment horizontal="center" vertical="center" wrapText="1"/>
    </xf>
    <xf numFmtId="0" fontId="64" fillId="37" borderId="15" xfId="0" applyFont="1" applyFill="1" applyBorder="1"/>
    <xf numFmtId="0" fontId="64" fillId="37" borderId="20" xfId="0" applyFont="1" applyFill="1" applyBorder="1" applyAlignment="1">
      <alignment vertical="top" wrapText="1"/>
    </xf>
    <xf numFmtId="0" fontId="64" fillId="0" borderId="20" xfId="0" applyFont="1" applyBorder="1" applyAlignment="1">
      <alignment vertical="center" wrapText="1"/>
    </xf>
    <xf numFmtId="0" fontId="51" fillId="37" borderId="0" xfId="0" applyFont="1" applyFill="1"/>
    <xf numFmtId="0" fontId="38" fillId="37" borderId="0" xfId="0" applyFont="1" applyFill="1"/>
    <xf numFmtId="14" fontId="12" fillId="36" borderId="0" xfId="0" applyNumberFormat="1" applyFont="1" applyFill="1" applyAlignment="1">
      <alignment vertical="center" wrapText="1"/>
    </xf>
    <xf numFmtId="166" fontId="40" fillId="0" borderId="0" xfId="4" applyNumberFormat="1" applyFont="1" applyFill="1" applyAlignment="1" applyProtection="1">
      <alignment horizontal="center"/>
      <protection locked="0"/>
    </xf>
    <xf numFmtId="0" fontId="8" fillId="0" borderId="0" xfId="0" applyFont="1" applyAlignment="1" applyProtection="1">
      <alignment horizontal="left" vertical="center"/>
      <protection locked="0"/>
    </xf>
    <xf numFmtId="0" fontId="8" fillId="0" borderId="0" xfId="0" applyFont="1" applyAlignment="1">
      <alignment horizontal="left" vertical="top"/>
    </xf>
    <xf numFmtId="0" fontId="41" fillId="36" borderId="0" xfId="0" applyFont="1" applyFill="1" applyAlignment="1">
      <alignment horizontal="left" vertical="top"/>
    </xf>
    <xf numFmtId="166" fontId="9" fillId="0" borderId="0" xfId="4" applyNumberFormat="1" applyFont="1" applyFill="1" applyAlignment="1" applyProtection="1">
      <alignment horizontal="center"/>
      <protection locked="0"/>
    </xf>
    <xf numFmtId="0" fontId="9" fillId="0" borderId="0" xfId="0" applyFont="1" applyAlignment="1">
      <alignment vertical="top"/>
    </xf>
    <xf numFmtId="0" fontId="10" fillId="0" borderId="0" xfId="0" applyFont="1" applyAlignment="1" applyProtection="1">
      <alignment horizontal="center"/>
      <protection locked="0"/>
    </xf>
    <xf numFmtId="0" fontId="5" fillId="0" borderId="0" xfId="0" applyFont="1" applyAlignment="1" applyProtection="1">
      <alignment horizontal="center"/>
      <protection locked="0"/>
    </xf>
    <xf numFmtId="14" fontId="43" fillId="35" borderId="0" xfId="0" applyNumberFormat="1" applyFont="1" applyFill="1" applyAlignment="1">
      <alignment horizontal="center"/>
    </xf>
    <xf numFmtId="0" fontId="10" fillId="0" borderId="0" xfId="0" applyFont="1" applyAlignment="1">
      <alignment horizontal="left" vertical="top"/>
    </xf>
    <xf numFmtId="0" fontId="9" fillId="0" borderId="0" xfId="0" applyFont="1" applyAlignment="1">
      <alignment horizontal="left" vertical="top"/>
    </xf>
    <xf numFmtId="166" fontId="9" fillId="0" borderId="12" xfId="4" applyNumberFormat="1" applyFont="1" applyFill="1" applyBorder="1" applyAlignment="1" applyProtection="1">
      <alignment horizontal="center"/>
      <protection locked="0"/>
    </xf>
    <xf numFmtId="166" fontId="9" fillId="0" borderId="0" xfId="4" applyNumberFormat="1" applyFont="1" applyFill="1" applyBorder="1" applyAlignment="1" applyProtection="1">
      <alignment horizontal="center"/>
      <protection locked="0"/>
    </xf>
    <xf numFmtId="3" fontId="4"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0" fontId="38" fillId="0" borderId="0" xfId="0" applyFont="1" applyAlignment="1">
      <alignment horizontal="center"/>
    </xf>
    <xf numFmtId="0" fontId="34" fillId="0" borderId="0" xfId="0" applyFont="1" applyAlignment="1">
      <alignment horizontal="center"/>
    </xf>
    <xf numFmtId="0" fontId="12" fillId="36" borderId="0" xfId="0" applyFont="1" applyFill="1" applyAlignment="1">
      <alignment horizontal="center" vertical="center" wrapText="1"/>
    </xf>
    <xf numFmtId="0" fontId="12" fillId="0" borderId="0" xfId="0" applyFont="1" applyAlignment="1">
      <alignment horizontal="center" vertical="center" wrapText="1"/>
    </xf>
    <xf numFmtId="166" fontId="12" fillId="36" borderId="0" xfId="1" applyNumberFormat="1" applyFont="1" applyFill="1" applyAlignment="1">
      <alignment horizontal="center" vertical="center" wrapText="1"/>
    </xf>
    <xf numFmtId="166" fontId="12" fillId="36" borderId="10" xfId="1" applyNumberFormat="1" applyFont="1" applyFill="1" applyBorder="1" applyAlignment="1">
      <alignment horizontal="center" vertical="center" wrapText="1"/>
    </xf>
    <xf numFmtId="0" fontId="4" fillId="0" borderId="0" xfId="0" applyFont="1" applyAlignment="1">
      <alignment horizontal="left" wrapText="1"/>
    </xf>
    <xf numFmtId="0" fontId="34" fillId="34" borderId="0" xfId="0" applyFont="1" applyFill="1" applyAlignment="1">
      <alignment horizontal="center"/>
    </xf>
    <xf numFmtId="0" fontId="51" fillId="0" borderId="0" xfId="0" applyFont="1" applyAlignment="1">
      <alignment horizontal="center"/>
    </xf>
    <xf numFmtId="0" fontId="12" fillId="36" borderId="0" xfId="0" applyFont="1" applyFill="1" applyAlignment="1">
      <alignment horizontal="left" vertical="center"/>
    </xf>
    <xf numFmtId="0" fontId="4" fillId="0" borderId="10" xfId="0" applyFont="1" applyBorder="1" applyAlignment="1">
      <alignment horizontal="center"/>
    </xf>
    <xf numFmtId="0" fontId="1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left" vertical="center"/>
    </xf>
    <xf numFmtId="0" fontId="36" fillId="0" borderId="0" xfId="0" applyFont="1" applyAlignment="1">
      <alignment horizontal="justify" vertical="justify" wrapText="1"/>
    </xf>
    <xf numFmtId="0" fontId="9" fillId="0" borderId="0" xfId="0" applyFont="1" applyAlignment="1">
      <alignment horizontal="left" vertical="distributed" wrapText="1"/>
    </xf>
    <xf numFmtId="0" fontId="9" fillId="0" borderId="0" xfId="0" applyFont="1" applyAlignment="1">
      <alignment horizontal="center"/>
    </xf>
    <xf numFmtId="0" fontId="9" fillId="0" borderId="0" xfId="0" applyFont="1" applyAlignment="1">
      <alignment horizontal="justify" vertical="justify" wrapText="1"/>
    </xf>
    <xf numFmtId="0" fontId="12" fillId="36" borderId="0" xfId="0" applyFont="1" applyFill="1" applyAlignment="1">
      <alignment horizontal="left"/>
    </xf>
    <xf numFmtId="0" fontId="14" fillId="0" borderId="0" xfId="0" applyFont="1" applyAlignment="1">
      <alignment horizontal="left" vertical="top" wrapText="1"/>
    </xf>
    <xf numFmtId="0" fontId="13" fillId="0" borderId="0" xfId="0" applyFont="1" applyAlignment="1">
      <alignment horizontal="justify" vertical="justify" wrapText="1"/>
    </xf>
    <xf numFmtId="0" fontId="10" fillId="0" borderId="0" xfId="0" applyFont="1" applyAlignment="1">
      <alignment horizontal="left" vertical="justify" wrapText="1"/>
    </xf>
    <xf numFmtId="0" fontId="3" fillId="0" borderId="0" xfId="0" applyFont="1" applyAlignment="1">
      <alignment horizontal="left" vertical="justify" wrapText="1"/>
    </xf>
    <xf numFmtId="0" fontId="4" fillId="0" borderId="0" xfId="0" applyFont="1" applyAlignment="1">
      <alignment horizontal="left" vertical="justify" wrapText="1"/>
    </xf>
    <xf numFmtId="0" fontId="9" fillId="0" borderId="0" xfId="0" applyFont="1" applyAlignment="1">
      <alignment horizontal="left" vertical="justify"/>
    </xf>
    <xf numFmtId="0" fontId="9" fillId="0" borderId="0" xfId="0" applyFont="1" applyAlignment="1">
      <alignment horizontal="left" vertical="justify" wrapText="1"/>
    </xf>
    <xf numFmtId="14" fontId="41" fillId="38" borderId="0" xfId="0" applyNumberFormat="1" applyFont="1" applyFill="1" applyAlignment="1">
      <alignment horizontal="center" vertical="center"/>
    </xf>
    <xf numFmtId="0" fontId="9" fillId="0" borderId="0" xfId="0" applyFont="1" applyAlignment="1">
      <alignment horizontal="justify" vertical="center" wrapText="1"/>
    </xf>
    <xf numFmtId="0" fontId="3" fillId="0" borderId="0" xfId="0" applyFont="1" applyAlignment="1">
      <alignment horizontal="left"/>
    </xf>
    <xf numFmtId="0" fontId="57" fillId="0" borderId="0" xfId="0" applyFont="1" applyAlignment="1">
      <alignment horizontal="justify" vertical="center" wrapText="1"/>
    </xf>
    <xf numFmtId="0" fontId="34" fillId="0" borderId="0" xfId="0" applyFont="1" applyAlignment="1">
      <alignment horizontal="left" wrapText="1"/>
    </xf>
    <xf numFmtId="14" fontId="12" fillId="36" borderId="0" xfId="0" applyNumberFormat="1" applyFont="1" applyFill="1" applyAlignment="1">
      <alignment horizontal="center" vertical="center" wrapText="1"/>
    </xf>
    <xf numFmtId="0" fontId="64" fillId="37" borderId="20" xfId="0" applyFont="1" applyFill="1" applyBorder="1" applyAlignment="1">
      <alignment horizontal="center" vertical="top" wrapText="1"/>
    </xf>
    <xf numFmtId="0" fontId="65" fillId="0" borderId="18"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17" xfId="0" applyFont="1" applyBorder="1" applyAlignment="1">
      <alignment horizontal="center" vertical="center" wrapText="1"/>
    </xf>
    <xf numFmtId="171" fontId="9" fillId="0" borderId="0" xfId="0" applyNumberFormat="1" applyFont="1" applyAlignment="1" applyProtection="1">
      <alignment horizontal="right"/>
      <protection locked="0"/>
    </xf>
    <xf numFmtId="0" fontId="37" fillId="0" borderId="0" xfId="0" applyFont="1" applyAlignment="1">
      <alignment horizontal="center"/>
    </xf>
  </cellXfs>
  <cellStyles count="146">
    <cellStyle name="          _x000a__x000a_386grabber=VGA.3GR_x000a__x000a_ 2" xfId="92" xr:uid="{78BB743A-085F-4E78-B5EF-BDAB442C2AAD}"/>
    <cellStyle name="20% - Énfasis1 2" xfId="114" xr:uid="{719E10B3-F03E-4E94-80AE-F384AF65A53E}"/>
    <cellStyle name="20% - Énfasis2 2" xfId="118" xr:uid="{E9B5E0A8-4EC8-4FF9-AAE2-3799C23619EF}"/>
    <cellStyle name="20% - Énfasis3 2" xfId="122" xr:uid="{5B94092E-E378-4944-8B23-B9759057D948}"/>
    <cellStyle name="20% - Énfasis4 2" xfId="126" xr:uid="{41DFB280-C765-4569-B1A8-C466688005CC}"/>
    <cellStyle name="20% - Énfasis5 2" xfId="130" xr:uid="{60F4287B-7441-4688-A3F2-192623540BCD}"/>
    <cellStyle name="20% - Énfasis6 2" xfId="134" xr:uid="{72693B5E-A9A0-4124-9533-37A05DFD0F48}"/>
    <cellStyle name="40% - Énfasis1 2" xfId="115" xr:uid="{C5115325-0B9F-40FA-B7F3-882351617331}"/>
    <cellStyle name="40% - Énfasis2 2" xfId="119" xr:uid="{DA4F0F28-B502-4B6D-AE61-F78EE1302321}"/>
    <cellStyle name="40% - Énfasis3 2" xfId="123" xr:uid="{C170111D-7312-4437-93BF-296A2C44A8F4}"/>
    <cellStyle name="40% - Énfasis4 2" xfId="127" xr:uid="{9C632118-0C56-4E5D-A1DB-970AF97E656F}"/>
    <cellStyle name="40% - Énfasis5 2" xfId="131" xr:uid="{BFCA952C-19F4-4B7E-AB2C-5597694779D1}"/>
    <cellStyle name="40% - Énfasis6 2" xfId="135" xr:uid="{9C7E1AAB-3746-4EB5-AAB4-A3D3169A0A39}"/>
    <cellStyle name="60% - Énfasis1 2" xfId="116" xr:uid="{E658CAED-4068-4AF3-9665-869970C1D5B3}"/>
    <cellStyle name="60% - Énfasis2 2" xfId="120" xr:uid="{5D5448B3-7AAF-4CA8-BF80-23FACABD67B5}"/>
    <cellStyle name="60% - Énfasis3 2" xfId="124" xr:uid="{569FE26F-CE0A-45B0-BEE2-F8F6EB6DE153}"/>
    <cellStyle name="60% - Énfasis4 2" xfId="128" xr:uid="{B697451A-9724-4268-BE30-6AF33F54D494}"/>
    <cellStyle name="60% - Énfasis5 2" xfId="132" xr:uid="{F4C7295F-E14C-400F-BBFF-C80F4C26399D}"/>
    <cellStyle name="60% - Énfasis6 2" xfId="136" xr:uid="{FD176AEA-BB6F-4F0F-9977-9BA26ED44C8F}"/>
    <cellStyle name="Bueno 2" xfId="101" xr:uid="{DE1970D9-5C2C-4D4C-A87E-3B308F4147F4}"/>
    <cellStyle name="Cálculo 2" xfId="106" xr:uid="{941BA82A-EAEA-4F2F-97F3-1BF04A50F67E}"/>
    <cellStyle name="Celda de comprobación 2" xfId="108" xr:uid="{67DA067D-0FB7-48D1-888B-5D3657B170B1}"/>
    <cellStyle name="Celda vinculada 2" xfId="107" xr:uid="{3A0BD254-7A10-4556-BB83-D237E657748C}"/>
    <cellStyle name="Comma 4 2" xfId="76" xr:uid="{DB7554E3-74C2-4164-8628-8DAED2508F98}"/>
    <cellStyle name="Encabezado 1 2" xfId="97" xr:uid="{8EB6F9FB-FD62-4261-BB55-52CB0EECBB17}"/>
    <cellStyle name="Encabezado 4 2" xfId="100" xr:uid="{C5398382-48F2-4A1A-B4B8-89692D8F03B2}"/>
    <cellStyle name="Énfasis1 2" xfId="113" xr:uid="{77056D6D-6021-4AD2-9A89-2C2723B6849F}"/>
    <cellStyle name="Énfasis2 2" xfId="117" xr:uid="{F9D751BE-1441-440D-84D8-F3941E1631C6}"/>
    <cellStyle name="Énfasis3 2" xfId="121" xr:uid="{3DC0DB2F-5936-44DE-A225-538CACCFEDBE}"/>
    <cellStyle name="Énfasis4 2" xfId="125" xr:uid="{A3601F55-3519-410C-8627-BF806DFCA4AF}"/>
    <cellStyle name="Énfasis5 2" xfId="129" xr:uid="{6847CFA3-8D04-49D8-8D7D-C9E977004627}"/>
    <cellStyle name="Énfasis6 2" xfId="133" xr:uid="{81F8AC93-FEDE-4EFD-93FA-88138CBF6EE2}"/>
    <cellStyle name="Entrada 2" xfId="104" xr:uid="{AF015F6B-83EA-4EE9-8AB3-4FE960348E0C}"/>
    <cellStyle name="Hipervínculo" xfId="15" builtinId="8"/>
    <cellStyle name="Incorrecto 2" xfId="102" xr:uid="{4FBABB98-7E0F-4737-B206-D789D6049960}"/>
    <cellStyle name="Millares" xfId="1" builtinId="3"/>
    <cellStyle name="Millares [0]" xfId="2" builtinId="6"/>
    <cellStyle name="Millares [0] 10" xfId="140" xr:uid="{3B9EBD71-2800-47FD-9201-936F1026BD73}"/>
    <cellStyle name="Millares [0] 2" xfId="137" xr:uid="{09CD0DC6-E73D-42EB-9DF2-75F1223CDB71}"/>
    <cellStyle name="Millares [0] 3" xfId="83" xr:uid="{330B636C-F4CF-4B56-92BA-192A28A955F5}"/>
    <cellStyle name="Millares [0] 3 2" xfId="94" xr:uid="{2EACC13F-DC5D-43B2-B039-D242126A101C}"/>
    <cellStyle name="Millares [0] 4" xfId="143" xr:uid="{D69C2909-70D6-4688-81A2-206B15A15734}"/>
    <cellStyle name="Millares [0] 5" xfId="11" xr:uid="{C8318304-A16E-4834-9EEC-5CC0AD6DC0F5}"/>
    <cellStyle name="Millares 10" xfId="142" xr:uid="{68109E2B-9347-41A2-95ED-7899A0C96453}"/>
    <cellStyle name="Millares 100 11" xfId="13" xr:uid="{766AD414-2132-49B0-B35C-2AA3CED11DCB}"/>
    <cellStyle name="Millares 174 2" xfId="88" xr:uid="{50928854-5C36-4242-B3CC-D512CCB8779C}"/>
    <cellStyle name="Millares 2" xfId="9" xr:uid="{6110BAE8-A479-418F-BB53-25A280B78C71}"/>
    <cellStyle name="Millares 2 2" xfId="87" xr:uid="{6096C812-F63A-473B-8654-EA530BED444B}"/>
    <cellStyle name="Millares 212" xfId="12" xr:uid="{27861610-D5DD-409D-B257-BB988F72E67E}"/>
    <cellStyle name="Millares 3" xfId="4" xr:uid="{7BE3B8AB-4882-4EE6-BD11-3F488E508911}"/>
    <cellStyle name="Millares 3 11" xfId="80" xr:uid="{CDAA75F0-6277-4D4C-9B60-E5A7C54A9A3A}"/>
    <cellStyle name="Millares 4" xfId="144" xr:uid="{48FBCC08-CB42-4970-88D0-86B6F8657428}"/>
    <cellStyle name="Millares 5" xfId="145" xr:uid="{61C6B0EE-264B-4B35-9A55-D26CF2300935}"/>
    <cellStyle name="Millares 654 2 2" xfId="81" xr:uid="{A06D960F-DBDA-40E9-96BA-A18B8EA02B74}"/>
    <cellStyle name="Millares 656" xfId="91" xr:uid="{616AB741-5A85-498E-BC9D-D994A22B96A7}"/>
    <cellStyle name="Millares 657" xfId="84" xr:uid="{A5C744DF-7DF1-4008-94B4-585F3FC7EEFD}"/>
    <cellStyle name="Neutral 2" xfId="103" xr:uid="{4F8B54BF-BD72-4FA7-A510-128EEABCE06B}"/>
    <cellStyle name="Normal" xfId="0" builtinId="0"/>
    <cellStyle name="Normal 10 10 2 2 2" xfId="79" xr:uid="{841B665F-F1D6-46B7-84EF-0B014CEAA991}"/>
    <cellStyle name="Normal 1016" xfId="17" xr:uid="{31168FF0-67B1-4904-9F71-23D7E4769D47}"/>
    <cellStyle name="Normal 1018" xfId="47" xr:uid="{812A738F-758C-4431-B6C4-1D7C2C2DD766}"/>
    <cellStyle name="Normal 1022" xfId="71" xr:uid="{D1A433ED-7D6D-4AE0-8066-CFA6684B67CF}"/>
    <cellStyle name="Normal 1024" xfId="24" xr:uid="{5769661D-0662-4349-B7AD-6142EE3501DD}"/>
    <cellStyle name="Normal 1025" xfId="74" xr:uid="{F3036EA5-6E14-4B0F-B156-447176498BAC}"/>
    <cellStyle name="Normal 1026" xfId="73" xr:uid="{70D77F63-B87E-4161-A599-DE71B6EFF699}"/>
    <cellStyle name="Normal 1027" xfId="75" xr:uid="{AEC2C891-1292-4859-9705-C354E9F6C2DD}"/>
    <cellStyle name="Normal 105" xfId="85" xr:uid="{A0E5F3DE-8153-40B5-8B5E-4C391AEAE6DC}"/>
    <cellStyle name="Normal 107" xfId="89" xr:uid="{45606687-C468-4DDB-8049-DC231514F42C}"/>
    <cellStyle name="Normal 109" xfId="90" xr:uid="{43774EB8-DFFD-4D3B-AD47-71AB33D9EBB6}"/>
    <cellStyle name="Normal 12 10" xfId="10" xr:uid="{B88DD454-D500-41CA-9C2D-737B1B5DBF73}"/>
    <cellStyle name="Normal 12 2 10" xfId="6" xr:uid="{535A58EF-389D-4D55-8345-6328DB571557}"/>
    <cellStyle name="Normal 12 2 2 4" xfId="14" xr:uid="{9CC89C0C-89D4-420E-A25E-1FBF5D686D71}"/>
    <cellStyle name="Normal 125" xfId="8" xr:uid="{D50074F6-6528-4100-850E-FCA7F9CA7257}"/>
    <cellStyle name="Normal 126" xfId="77" xr:uid="{15256B7A-6FA6-4520-885F-ABA2AE14712A}"/>
    <cellStyle name="Normal 13 10 2" xfId="93" xr:uid="{AEAFAA04-767E-4893-BD63-AAD668A2EE2B}"/>
    <cellStyle name="Normal 199 2 2" xfId="82" xr:uid="{B07CE4C6-67E4-4AD9-86D6-5E4AFD522207}"/>
    <cellStyle name="Normal 2" xfId="5" xr:uid="{53117DB8-E97C-4CDD-B0DF-601AC0E86B27}"/>
    <cellStyle name="Normal 2 10 2 2 2" xfId="86" xr:uid="{FF0E3A22-4259-42FF-BEE7-C2699DC92D0D}"/>
    <cellStyle name="Normal 2 2 2 3" xfId="7" xr:uid="{BB60E518-8F4A-4699-980F-0E02A50D00BF}"/>
    <cellStyle name="Normal 2 3 2" xfId="139" xr:uid="{0E01FE51-9269-4CB3-8A2B-73B8D58B5E1F}"/>
    <cellStyle name="Normal 3" xfId="95" xr:uid="{9C55D13B-A275-47E6-B43F-B7E7FBB32152}"/>
    <cellStyle name="Normal 3 2" xfId="138" xr:uid="{523D6505-CE7B-4010-9B70-382959293500}"/>
    <cellStyle name="Normal 4 2 2" xfId="141" xr:uid="{431114E3-2A3E-4096-A9DB-754AE9EDCB6A}"/>
    <cellStyle name="Normal 601" xfId="66" xr:uid="{EAB3D82C-B38B-45F4-88D4-E69BDF5986B9}"/>
    <cellStyle name="Normal 605" xfId="22" xr:uid="{50D21111-DBCE-4970-A05E-E44E181C242A}"/>
    <cellStyle name="Normal 606" xfId="21" xr:uid="{EC93F7C4-C1EC-43DA-82A6-ABFC4D001044}"/>
    <cellStyle name="Normal 636" xfId="19" xr:uid="{148D64C3-ECDB-4D5F-9B64-755206E0852F}"/>
    <cellStyle name="Normal 640" xfId="20" xr:uid="{24EC70A9-D284-4869-B0A7-22D0733738DF}"/>
    <cellStyle name="Normal 643" xfId="23" xr:uid="{42DFDF68-0C88-4A2E-8B32-6989DAB7A2DE}"/>
    <cellStyle name="Normal 646" xfId="25" xr:uid="{6557CD70-C662-4E77-8273-85D2F63DC442}"/>
    <cellStyle name="Normal 647" xfId="26" xr:uid="{00E8A6CA-BE78-42AC-9C62-FFCB40AE5188}"/>
    <cellStyle name="Normal 649" xfId="27" xr:uid="{BED75FA4-5E34-4F70-9590-7103EA9DC082}"/>
    <cellStyle name="Normal 650" xfId="28" xr:uid="{A78639AE-832B-4F85-A675-1A6BD7CDB219}"/>
    <cellStyle name="Normal 651" xfId="29" xr:uid="{C897D3F6-295B-4FDF-961C-F55E7466E045}"/>
    <cellStyle name="Normal 652" xfId="30" xr:uid="{1C49852F-9BB5-4476-9687-F90DF7E2D4D3}"/>
    <cellStyle name="Normal 653" xfId="31" xr:uid="{E31AE5BE-858C-40D7-9ADC-491FBEBCC8FE}"/>
    <cellStyle name="Normal 654" xfId="32" xr:uid="{6581EB2E-5D2E-489F-B234-CA0E68E1422D}"/>
    <cellStyle name="Normal 655" xfId="33" xr:uid="{33C770B1-B6FA-42AC-B35B-F3D69CD4CB49}"/>
    <cellStyle name="Normal 656" xfId="34" xr:uid="{8810B509-1BE4-4B61-B268-C805662CC428}"/>
    <cellStyle name="Normal 657" xfId="35" xr:uid="{74AE065A-E9D8-4A1E-91A3-A98355629B50}"/>
    <cellStyle name="Normal 658" xfId="37" xr:uid="{113F19B7-9042-4DDF-AA80-6C67F2FAADAA}"/>
    <cellStyle name="Normal 659" xfId="38" xr:uid="{9C071DE8-AAA0-4FDB-9D80-8A7C6CB8D093}"/>
    <cellStyle name="Normal 660" xfId="40" xr:uid="{6CFE849B-0E31-42DF-8E16-FFD494B834CD}"/>
    <cellStyle name="Normal 662" xfId="41" xr:uid="{6D3C9C3A-0773-4EB3-8A34-CC13132AF808}"/>
    <cellStyle name="Normal 663" xfId="42" xr:uid="{621E1762-01FF-40F6-AA8E-1EE781761DA6}"/>
    <cellStyle name="Normal 664" xfId="43" xr:uid="{A4F2EE3C-BC2B-4D9E-8539-F3607031A451}"/>
    <cellStyle name="Normal 665" xfId="44" xr:uid="{95CE81ED-5CE7-4FD7-9213-1BEE09FAC3D3}"/>
    <cellStyle name="Normal 667" xfId="45" xr:uid="{9AF0E3B0-2617-486C-9788-755A634A6A7B}"/>
    <cellStyle name="Normal 673" xfId="48" xr:uid="{5D5EDC1D-F2FF-4BF5-88C0-AE178611BFAF}"/>
    <cellStyle name="Normal 674" xfId="49" xr:uid="{613BBDA4-33AB-44A3-B83B-DD769AA89354}"/>
    <cellStyle name="Normal 675" xfId="50" xr:uid="{27018F35-9894-422B-A73A-39D7631F848F}"/>
    <cellStyle name="Normal 676" xfId="51" xr:uid="{F52127AE-8C07-4100-8B0B-05BC988A5F87}"/>
    <cellStyle name="Normal 677" xfId="55" xr:uid="{25750DB6-740A-47ED-AE4B-0622EEB6F369}"/>
    <cellStyle name="Normal 678" xfId="56" xr:uid="{E7F61DF4-5D37-45B8-905D-9BDD2693DD16}"/>
    <cellStyle name="Normal 679" xfId="57" xr:uid="{99A43BA8-6696-4F0D-9D00-3250AC0AB81D}"/>
    <cellStyle name="Normal 684" xfId="62" xr:uid="{D6755BEE-8CEC-43C5-9BED-464320A3F6B9}"/>
    <cellStyle name="Normal 713" xfId="52" xr:uid="{FCB167F5-1F26-4B9D-B418-4632052B2410}"/>
    <cellStyle name="Normal 714" xfId="53" xr:uid="{14D6C078-0F98-4290-8220-D3DEE191D24A}"/>
    <cellStyle name="Normal 715" xfId="54" xr:uid="{3545A8DF-C06F-4FFE-BE16-C1E0BC93FEEF}"/>
    <cellStyle name="Normal 744" xfId="72" xr:uid="{0E09B9C8-1D34-4FC8-AAB1-D638A0A8A454}"/>
    <cellStyle name="Normal 802" xfId="78" xr:uid="{6D911024-5224-48A0-BFB1-B8A6D6642AAF}"/>
    <cellStyle name="Normal 944" xfId="16" xr:uid="{573DADB5-9928-4F62-9BBE-EB98A8AB440E}"/>
    <cellStyle name="Normal 947" xfId="18" xr:uid="{01E1B016-9782-4C6C-A0FA-4AA38C6612C6}"/>
    <cellStyle name="Normal 952" xfId="46" xr:uid="{A1B935D5-39DD-4254-BDE6-35D372A686B6}"/>
    <cellStyle name="Normal 957" xfId="58" xr:uid="{AF3269F1-C967-4F0D-A1C8-CDAC1A64E482}"/>
    <cellStyle name="Normal 958" xfId="59" xr:uid="{2D610199-7011-4EB6-97FC-B22756B6C5A7}"/>
    <cellStyle name="Normal 959" xfId="60" xr:uid="{D4B43A44-B231-486A-A2B0-6921D1A8FC13}"/>
    <cellStyle name="Normal 960" xfId="61" xr:uid="{CADD7025-C5DA-430A-90E1-A0FB5101F0C9}"/>
    <cellStyle name="Normal 961" xfId="63" xr:uid="{E6481F58-886D-452E-B037-CAEBB6A95568}"/>
    <cellStyle name="Normal 962" xfId="64" xr:uid="{48D31088-B7A8-4198-A0A7-D250F28D758E}"/>
    <cellStyle name="Normal 963" xfId="65" xr:uid="{A05A3ABE-EE86-4560-9CC8-C4A74D409997}"/>
    <cellStyle name="Normal 964" xfId="67" xr:uid="{41042005-5ADF-4102-A5DC-A75B54275C34}"/>
    <cellStyle name="Normal 965" xfId="68" xr:uid="{7091DEFC-60AD-4D26-86EC-2E924EE7574B}"/>
    <cellStyle name="Normal 966" xfId="69" xr:uid="{F70E10F8-B4CA-4B96-81D8-7238FCBEE270}"/>
    <cellStyle name="Normal 967" xfId="70" xr:uid="{C72DA4C0-D627-46FC-9E9F-54F0809C53A5}"/>
    <cellStyle name="Normal 971" xfId="39" xr:uid="{D779E2BE-2973-462A-8DA1-0E5504B301A1}"/>
    <cellStyle name="Normal 986" xfId="36" xr:uid="{412D7878-463D-4A86-BE6E-631F10836C09}"/>
    <cellStyle name="Notas 2" xfId="110" xr:uid="{3F3A403D-82E4-49B9-B6DA-14A18C777B9C}"/>
    <cellStyle name="Porcentaje" xfId="3" builtinId="5"/>
    <cellStyle name="Salida 2" xfId="105" xr:uid="{51B5A953-BAE5-4D51-879B-4BF23B0DF93C}"/>
    <cellStyle name="Texto de advertencia 2" xfId="109" xr:uid="{84E9D7D0-B78B-4335-9F8B-AE720F2E9EC1}"/>
    <cellStyle name="Texto explicativo 2" xfId="111" xr:uid="{1C3809A0-4C4D-47D1-AC2A-B72B064CBB84}"/>
    <cellStyle name="Título 2 2" xfId="98" xr:uid="{32BDB6A9-9BB8-419D-8F0B-1304A3B73DED}"/>
    <cellStyle name="Título 3 2" xfId="99" xr:uid="{C7654049-0424-40CB-8A48-211223AC6C2F}"/>
    <cellStyle name="Título 4" xfId="96" xr:uid="{14C618FD-141B-4569-B5BC-8E19C26C40AB}"/>
    <cellStyle name="Total 2" xfId="112" xr:uid="{C6A919FE-5998-493E-9B06-1B43A02964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0</xdr:col>
      <xdr:colOff>121920</xdr:colOff>
      <xdr:row>0</xdr:row>
      <xdr:rowOff>7620</xdr:rowOff>
    </xdr:from>
    <xdr:ext cx="1034138" cy="975360"/>
    <xdr:pic>
      <xdr:nvPicPr>
        <xdr:cNvPr id="2" name="Imagen 1">
          <a:extLst>
            <a:ext uri="{FF2B5EF4-FFF2-40B4-BE49-F238E27FC236}">
              <a16:creationId xmlns:a16="http://schemas.microsoft.com/office/drawing/2014/main" id="{437FEDD2-69CC-498D-981F-AF605FE3C83B}"/>
            </a:ext>
          </a:extLst>
        </xdr:cNvPr>
        <xdr:cNvPicPr>
          <a:picLocks noChangeAspect="1"/>
        </xdr:cNvPicPr>
      </xdr:nvPicPr>
      <xdr:blipFill rotWithShape="1">
        <a:blip xmlns:r="http://schemas.openxmlformats.org/officeDocument/2006/relationships" r:embed="rId1"/>
        <a:srcRect l="26212" t="10418" r="26126" b="9624"/>
        <a:stretch/>
      </xdr:blipFill>
      <xdr:spPr>
        <a:xfrm>
          <a:off x="121920" y="7620"/>
          <a:ext cx="1034138" cy="9753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137160</xdr:colOff>
      <xdr:row>0</xdr:row>
      <xdr:rowOff>7620</xdr:rowOff>
    </xdr:from>
    <xdr:ext cx="1034138" cy="975360"/>
    <xdr:pic>
      <xdr:nvPicPr>
        <xdr:cNvPr id="2" name="Imagen 1">
          <a:extLst>
            <a:ext uri="{FF2B5EF4-FFF2-40B4-BE49-F238E27FC236}">
              <a16:creationId xmlns:a16="http://schemas.microsoft.com/office/drawing/2014/main" id="{7A7A4546-76AF-4E9F-A3B2-E160E61AE6D7}"/>
            </a:ext>
          </a:extLst>
        </xdr:cNvPr>
        <xdr:cNvPicPr>
          <a:picLocks noChangeAspect="1"/>
        </xdr:cNvPicPr>
      </xdr:nvPicPr>
      <xdr:blipFill rotWithShape="1">
        <a:blip xmlns:r="http://schemas.openxmlformats.org/officeDocument/2006/relationships" r:embed="rId1"/>
        <a:srcRect l="26212" t="10418" r="26126" b="9624"/>
        <a:stretch/>
      </xdr:blipFill>
      <xdr:spPr>
        <a:xfrm>
          <a:off x="449580" y="7620"/>
          <a:ext cx="1034138" cy="97536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518160</xdr:colOff>
      <xdr:row>0</xdr:row>
      <xdr:rowOff>38100</xdr:rowOff>
    </xdr:from>
    <xdr:ext cx="1034138" cy="975360"/>
    <xdr:pic>
      <xdr:nvPicPr>
        <xdr:cNvPr id="2" name="Imagen 1">
          <a:extLst>
            <a:ext uri="{FF2B5EF4-FFF2-40B4-BE49-F238E27FC236}">
              <a16:creationId xmlns:a16="http://schemas.microsoft.com/office/drawing/2014/main" id="{6266726C-E5E3-4AB0-A74C-4057A3F83D57}"/>
            </a:ext>
          </a:extLst>
        </xdr:cNvPr>
        <xdr:cNvPicPr>
          <a:picLocks noChangeAspect="1"/>
        </xdr:cNvPicPr>
      </xdr:nvPicPr>
      <xdr:blipFill rotWithShape="1">
        <a:blip xmlns:r="http://schemas.openxmlformats.org/officeDocument/2006/relationships" r:embed="rId1"/>
        <a:srcRect l="26212" t="10418" r="26126" b="9624"/>
        <a:stretch/>
      </xdr:blipFill>
      <xdr:spPr>
        <a:xfrm>
          <a:off x="518160" y="38100"/>
          <a:ext cx="1034138" cy="975360"/>
        </a:xfrm>
        <a:prstGeom prst="rect">
          <a:avLst/>
        </a:prstGeom>
      </xdr:spPr>
    </xdr:pic>
    <xdr:clientData/>
  </xdr:oneCellAnchor>
  <xdr:twoCellAnchor>
    <xdr:from>
      <xdr:col>1</xdr:col>
      <xdr:colOff>1021080</xdr:colOff>
      <xdr:row>45</xdr:row>
      <xdr:rowOff>38100</xdr:rowOff>
    </xdr:from>
    <xdr:to>
      <xdr:col>1</xdr:col>
      <xdr:colOff>2677080</xdr:colOff>
      <xdr:row>45</xdr:row>
      <xdr:rowOff>38100</xdr:rowOff>
    </xdr:to>
    <xdr:cxnSp macro="">
      <xdr:nvCxnSpPr>
        <xdr:cNvPr id="3" name="Conector recto 2">
          <a:extLst>
            <a:ext uri="{FF2B5EF4-FFF2-40B4-BE49-F238E27FC236}">
              <a16:creationId xmlns:a16="http://schemas.microsoft.com/office/drawing/2014/main" id="{62421B8C-9E84-4D8E-B431-B6BBCD3DDD14}"/>
            </a:ext>
          </a:extLst>
        </xdr:cNvPr>
        <xdr:cNvCxnSpPr/>
      </xdr:nvCxnSpPr>
      <xdr:spPr>
        <a:xfrm>
          <a:off x="1150620" y="7566660"/>
          <a:ext cx="1656000"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213360</xdr:colOff>
      <xdr:row>0</xdr:row>
      <xdr:rowOff>144780</xdr:rowOff>
    </xdr:from>
    <xdr:ext cx="1034138" cy="975360"/>
    <xdr:pic>
      <xdr:nvPicPr>
        <xdr:cNvPr id="2" name="Imagen 1">
          <a:extLst>
            <a:ext uri="{FF2B5EF4-FFF2-40B4-BE49-F238E27FC236}">
              <a16:creationId xmlns:a16="http://schemas.microsoft.com/office/drawing/2014/main" id="{D70989A3-0234-43F7-8CB6-3ABB846F50AB}"/>
            </a:ext>
          </a:extLst>
        </xdr:cNvPr>
        <xdr:cNvPicPr>
          <a:picLocks noChangeAspect="1"/>
        </xdr:cNvPicPr>
      </xdr:nvPicPr>
      <xdr:blipFill rotWithShape="1">
        <a:blip xmlns:r="http://schemas.openxmlformats.org/officeDocument/2006/relationships" r:embed="rId1"/>
        <a:srcRect l="26212" t="10418" r="26126" b="9624"/>
        <a:stretch/>
      </xdr:blipFill>
      <xdr:spPr>
        <a:xfrm>
          <a:off x="213360" y="144780"/>
          <a:ext cx="1034138" cy="97536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266700</xdr:colOff>
      <xdr:row>0</xdr:row>
      <xdr:rowOff>0</xdr:rowOff>
    </xdr:from>
    <xdr:ext cx="1034138" cy="975360"/>
    <xdr:pic>
      <xdr:nvPicPr>
        <xdr:cNvPr id="2" name="Imagen 1">
          <a:extLst>
            <a:ext uri="{FF2B5EF4-FFF2-40B4-BE49-F238E27FC236}">
              <a16:creationId xmlns:a16="http://schemas.microsoft.com/office/drawing/2014/main" id="{F752DEEE-9708-424F-A11C-908E4DEC59DD}"/>
            </a:ext>
          </a:extLst>
        </xdr:cNvPr>
        <xdr:cNvPicPr>
          <a:picLocks noChangeAspect="1"/>
        </xdr:cNvPicPr>
      </xdr:nvPicPr>
      <xdr:blipFill rotWithShape="1">
        <a:blip xmlns:r="http://schemas.openxmlformats.org/officeDocument/2006/relationships" r:embed="rId1"/>
        <a:srcRect l="26212" t="10418" r="26126" b="9624"/>
        <a:stretch/>
      </xdr:blipFill>
      <xdr:spPr>
        <a:xfrm>
          <a:off x="487680" y="0"/>
          <a:ext cx="1034138" cy="97536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Archivo\Archivos\CNV\Informes%202024\09_2024\EEFF-EM-80017740-240930.xlsm" TargetMode="External"/><Relationship Id="rId1" Type="http://schemas.openxmlformats.org/officeDocument/2006/relationships/externalLinkPath" Target="/Users/leonardos/AppData/Local/Microsoft/Windows/INetCache/Content.Outlook/YEO5PAJW/EEFF-EM-80017740-240930.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Archivo\Archivos\CNV\Informes%202024\09_2024\Estados%20Financieros_Vilux_30_09_2024.xlsm" TargetMode="External"/><Relationship Id="rId1" Type="http://schemas.openxmlformats.org/officeDocument/2006/relationships/externalLinkPath" Target="/Archivo/Archivos/CNV/Informes%202024/09_2024/Estados%20Financieros_Vilux_30_09_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formación General"/>
      <sheetName val="BG"/>
      <sheetName val="ER"/>
      <sheetName val="EVPN"/>
      <sheetName val="EFE"/>
      <sheetName val="Nota1"/>
      <sheetName val="Nota 2"/>
      <sheetName val="Nota 3"/>
      <sheetName val="Nota 4"/>
      <sheetName val="Nota 5"/>
      <sheetName val="Nota 6"/>
      <sheetName val="Nota 7"/>
      <sheetName val="Nota 8"/>
      <sheetName val="Nota 9"/>
      <sheetName val="Nota 10"/>
      <sheetName val="Nota 11"/>
      <sheetName val="Nota 12"/>
      <sheetName val="Nota 13"/>
      <sheetName val="Nota 14"/>
      <sheetName val="Nota 15"/>
      <sheetName val="Nota 16"/>
      <sheetName val="Nota 17"/>
      <sheetName val="Nota 18"/>
      <sheetName val="Nota 19"/>
      <sheetName val="Nota 20"/>
      <sheetName val=" Nota 21"/>
      <sheetName val="Nota 22"/>
      <sheetName val="Nota 23"/>
      <sheetName val="Nota 24"/>
      <sheetName val="Nota 25"/>
      <sheetName val="Nota 26"/>
      <sheetName val="Nota 27"/>
      <sheetName val="Nota 28"/>
      <sheetName val="Nota 29"/>
      <sheetName val="Nota 30"/>
      <sheetName val="Nota 31"/>
      <sheetName val="Nota 32"/>
      <sheetName val="Nota 33"/>
      <sheetName val="Nota 34"/>
      <sheetName val="Nota 35"/>
      <sheetName val="Nota 36"/>
      <sheetName val="Nota 37"/>
      <sheetName val="Nota 38"/>
      <sheetName val="Nota 39"/>
      <sheetName val="Nota 40"/>
      <sheetName val="Base de Monedas"/>
    </sheetNames>
    <sheetDataSet>
      <sheetData sheetId="0">
        <row r="6">
          <cell r="B6" t="str">
            <v>AL 30 DE SETIEMBRE "2024" COMPARATIVO CON 30 DE SETIEMBRE "2023"</v>
          </cell>
        </row>
      </sheetData>
      <sheetData sheetId="1"/>
      <sheetData sheetId="2">
        <row r="56">
          <cell r="F56">
            <v>246790770802.22992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formación General"/>
      <sheetName val="BG"/>
      <sheetName val="ER"/>
      <sheetName val="EVPN"/>
      <sheetName val="EFE"/>
      <sheetName val="Nota1"/>
      <sheetName val="Nota 2"/>
      <sheetName val="Nota 3"/>
      <sheetName val="Nota 4"/>
      <sheetName val="Nota 5"/>
      <sheetName val="Nota 6"/>
      <sheetName val="Nota 7"/>
      <sheetName val="Nota 8"/>
      <sheetName val="Nota 9"/>
      <sheetName val="Nota 10"/>
      <sheetName val="Nota 11"/>
      <sheetName val="Nota 12"/>
      <sheetName val="Nota 13"/>
      <sheetName val="Nota 14"/>
      <sheetName val="Nota 15"/>
      <sheetName val="Nota 16"/>
      <sheetName val="Nota 17"/>
      <sheetName val="Nota 18"/>
      <sheetName val="Nota 19"/>
      <sheetName val="Nota 20"/>
      <sheetName val=" Nota 21"/>
      <sheetName val="Nota 22"/>
      <sheetName val="Nota 23"/>
      <sheetName val="Nota 24"/>
      <sheetName val="Nota 25"/>
      <sheetName val="Nota 26"/>
      <sheetName val="Nota 27"/>
      <sheetName val="Nota 28"/>
      <sheetName val="Nota 29"/>
      <sheetName val="Nota 30"/>
      <sheetName val="Nota 31"/>
      <sheetName val="Nota 32"/>
      <sheetName val="Nota 33"/>
      <sheetName val="Nota 34"/>
      <sheetName val="Nota 35"/>
      <sheetName val="Nota 36"/>
      <sheetName val="Nota 37"/>
      <sheetName val="Nota 38"/>
      <sheetName val="Nota 39"/>
      <sheetName val="Nota 40"/>
      <sheetName val="Base de Moned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C1" t="str">
            <v>Índice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B83D2-11CE-492D-B985-D4AC055DD002}">
  <sheetPr>
    <tabColor theme="3" tint="0.249977111117893"/>
  </sheetPr>
  <dimension ref="A1:H84"/>
  <sheetViews>
    <sheetView showGridLines="0" tabSelected="1" topLeftCell="A64" workbookViewId="0">
      <selection activeCell="J59" sqref="J59"/>
    </sheetView>
  </sheetViews>
  <sheetFormatPr baseColWidth="10" defaultRowHeight="13.8" x14ac:dyDescent="0.25"/>
  <cols>
    <col min="1" max="1" width="2.33203125" style="17" customWidth="1"/>
    <col min="2" max="4" width="11.5546875" style="10"/>
    <col min="5" max="5" width="15.109375" style="10" customWidth="1"/>
    <col min="6" max="7" width="25.77734375" style="44" customWidth="1"/>
    <col min="8" max="16384" width="11.5546875" style="17"/>
  </cols>
  <sheetData>
    <row r="1" spans="1:7" x14ac:dyDescent="0.25">
      <c r="D1" s="42"/>
      <c r="E1" s="43"/>
    </row>
    <row r="2" spans="1:7" x14ac:dyDescent="0.25">
      <c r="D2" s="45" t="s">
        <v>49</v>
      </c>
      <c r="E2" s="288" t="s">
        <v>50</v>
      </c>
      <c r="F2" s="288"/>
      <c r="G2" s="288"/>
    </row>
    <row r="3" spans="1:7" x14ac:dyDescent="0.25">
      <c r="F3" s="46"/>
    </row>
    <row r="6" spans="1:7" x14ac:dyDescent="0.25">
      <c r="G6" s="47"/>
    </row>
    <row r="7" spans="1:7" x14ac:dyDescent="0.25">
      <c r="A7" s="286" t="s">
        <v>0</v>
      </c>
      <c r="B7" s="286"/>
      <c r="C7" s="286"/>
      <c r="D7" s="286"/>
      <c r="E7" s="286"/>
      <c r="F7" s="286"/>
      <c r="G7" s="286"/>
    </row>
    <row r="8" spans="1:7" x14ac:dyDescent="0.25">
      <c r="A8" s="286" t="s">
        <v>1</v>
      </c>
      <c r="B8" s="286"/>
      <c r="C8" s="286"/>
      <c r="D8" s="286"/>
      <c r="E8" s="286"/>
      <c r="F8" s="286"/>
      <c r="G8" s="286"/>
    </row>
    <row r="9" spans="1:7" x14ac:dyDescent="0.25">
      <c r="A9" s="287" t="s">
        <v>2</v>
      </c>
      <c r="B9" s="287"/>
      <c r="C9" s="287"/>
      <c r="D9" s="287"/>
      <c r="E9" s="287"/>
      <c r="F9" s="287"/>
      <c r="G9" s="287"/>
    </row>
    <row r="10" spans="1:7" x14ac:dyDescent="0.25">
      <c r="A10" s="42"/>
      <c r="B10" s="42"/>
      <c r="C10" s="42"/>
      <c r="D10" s="42"/>
      <c r="E10" s="48"/>
      <c r="F10" s="49"/>
      <c r="G10" s="49"/>
    </row>
    <row r="11" spans="1:7" ht="21" customHeight="1" x14ac:dyDescent="0.25">
      <c r="A11" s="42"/>
      <c r="B11" s="50"/>
      <c r="C11" s="50"/>
      <c r="D11" s="50"/>
      <c r="E11" s="51" t="s">
        <v>3</v>
      </c>
      <c r="F11" s="52" t="s">
        <v>51</v>
      </c>
      <c r="G11" s="52" t="s">
        <v>52</v>
      </c>
    </row>
    <row r="12" spans="1:7" x14ac:dyDescent="0.25">
      <c r="B12" s="282" t="s">
        <v>4</v>
      </c>
      <c r="C12" s="282"/>
      <c r="D12" s="282"/>
      <c r="E12" s="53"/>
    </row>
    <row r="13" spans="1:7" x14ac:dyDescent="0.25">
      <c r="A13" s="42"/>
      <c r="B13" s="54" t="s">
        <v>5</v>
      </c>
      <c r="C13" s="55"/>
      <c r="D13" s="55"/>
      <c r="E13" s="56"/>
      <c r="F13" s="49"/>
      <c r="G13" s="57"/>
    </row>
    <row r="14" spans="1:7" ht="14.4" x14ac:dyDescent="0.3">
      <c r="A14" s="42"/>
      <c r="B14" s="55"/>
      <c r="C14" s="285" t="s">
        <v>6</v>
      </c>
      <c r="D14" s="285"/>
      <c r="E14" s="245">
        <v>3</v>
      </c>
      <c r="F14" s="58">
        <v>4754298315</v>
      </c>
      <c r="G14" s="58">
        <v>10751204612</v>
      </c>
    </row>
    <row r="15" spans="1:7" ht="14.4" x14ac:dyDescent="0.3">
      <c r="A15" s="42"/>
      <c r="B15" s="55"/>
      <c r="C15" s="285" t="s">
        <v>7</v>
      </c>
      <c r="D15" s="285"/>
      <c r="E15" s="245">
        <v>4</v>
      </c>
      <c r="F15" s="58">
        <v>0</v>
      </c>
      <c r="G15" s="58">
        <v>0</v>
      </c>
    </row>
    <row r="16" spans="1:7" ht="14.4" x14ac:dyDescent="0.3">
      <c r="A16" s="42"/>
      <c r="B16" s="55"/>
      <c r="C16" s="285" t="s">
        <v>8</v>
      </c>
      <c r="D16" s="285"/>
      <c r="E16" s="245">
        <v>5</v>
      </c>
      <c r="F16" s="58">
        <v>62054472381.800003</v>
      </c>
      <c r="G16" s="58">
        <v>28990911668</v>
      </c>
    </row>
    <row r="17" spans="1:7" ht="14.4" x14ac:dyDescent="0.3">
      <c r="A17" s="59"/>
      <c r="B17" s="55"/>
      <c r="C17" s="285" t="s">
        <v>9</v>
      </c>
      <c r="D17" s="285"/>
      <c r="E17" s="245">
        <v>6</v>
      </c>
      <c r="F17" s="58">
        <v>8926833600</v>
      </c>
      <c r="G17" s="58">
        <v>11672644553</v>
      </c>
    </row>
    <row r="18" spans="1:7" ht="14.4" x14ac:dyDescent="0.3">
      <c r="A18" s="42"/>
      <c r="B18" s="55"/>
      <c r="C18" s="285" t="s">
        <v>10</v>
      </c>
      <c r="D18" s="285"/>
      <c r="E18" s="245">
        <v>7</v>
      </c>
      <c r="F18" s="58">
        <v>175621386817.29828</v>
      </c>
      <c r="G18" s="58">
        <v>174476829818.32648</v>
      </c>
    </row>
    <row r="19" spans="1:7" x14ac:dyDescent="0.25">
      <c r="A19" s="42"/>
      <c r="B19" s="55"/>
      <c r="C19" s="60" t="s">
        <v>11</v>
      </c>
      <c r="D19" s="61"/>
      <c r="E19" s="62"/>
      <c r="F19" s="63">
        <f>SUM(F14:F18)</f>
        <v>251356991114.09827</v>
      </c>
      <c r="G19" s="63">
        <f>SUM(G14:G18)</f>
        <v>225891590651.32648</v>
      </c>
    </row>
    <row r="20" spans="1:7" x14ac:dyDescent="0.25">
      <c r="A20" s="42"/>
      <c r="B20" s="54" t="s">
        <v>12</v>
      </c>
      <c r="C20" s="55"/>
      <c r="D20" s="55"/>
      <c r="E20" s="56"/>
      <c r="F20" s="49"/>
      <c r="G20" s="57"/>
    </row>
    <row r="21" spans="1:7" ht="14.4" x14ac:dyDescent="0.3">
      <c r="A21" s="42"/>
      <c r="B21" s="55"/>
      <c r="C21" s="285" t="s">
        <v>13</v>
      </c>
      <c r="D21" s="285"/>
      <c r="E21" s="245">
        <v>6</v>
      </c>
      <c r="F21" s="58">
        <v>279295947</v>
      </c>
      <c r="G21" s="64">
        <v>282086274</v>
      </c>
    </row>
    <row r="22" spans="1:7" ht="14.4" x14ac:dyDescent="0.3">
      <c r="A22" s="42"/>
      <c r="B22" s="55"/>
      <c r="C22" s="55" t="s">
        <v>8</v>
      </c>
      <c r="D22" s="55"/>
      <c r="E22" s="245">
        <v>5</v>
      </c>
      <c r="F22" s="58">
        <v>1289017036.1999998</v>
      </c>
      <c r="G22" s="64">
        <v>1336175519</v>
      </c>
    </row>
    <row r="23" spans="1:7" ht="14.4" x14ac:dyDescent="0.3">
      <c r="A23" s="42"/>
      <c r="B23" s="55"/>
      <c r="C23" s="285" t="s">
        <v>14</v>
      </c>
      <c r="D23" s="285"/>
      <c r="E23" s="245">
        <v>8</v>
      </c>
      <c r="F23" s="58">
        <v>0</v>
      </c>
      <c r="G23" s="57">
        <v>0</v>
      </c>
    </row>
    <row r="24" spans="1:7" ht="14.4" x14ac:dyDescent="0.3">
      <c r="A24" s="42"/>
      <c r="B24" s="55"/>
      <c r="C24" s="285" t="s">
        <v>15</v>
      </c>
      <c r="D24" s="285"/>
      <c r="E24" s="245">
        <v>9</v>
      </c>
      <c r="F24" s="58">
        <v>260345067500</v>
      </c>
      <c r="G24" s="57">
        <v>233931333547</v>
      </c>
    </row>
    <row r="25" spans="1:7" ht="14.4" x14ac:dyDescent="0.3">
      <c r="A25" s="42"/>
      <c r="B25" s="55"/>
      <c r="C25" s="285" t="s">
        <v>16</v>
      </c>
      <c r="D25" s="285"/>
      <c r="E25" s="245">
        <v>10</v>
      </c>
      <c r="F25" s="58">
        <v>0</v>
      </c>
      <c r="G25" s="57">
        <v>0</v>
      </c>
    </row>
    <row r="26" spans="1:7" ht="14.4" x14ac:dyDescent="0.3">
      <c r="A26" s="42"/>
      <c r="B26" s="55"/>
      <c r="C26" s="285" t="s">
        <v>17</v>
      </c>
      <c r="D26" s="285"/>
      <c r="E26" s="245">
        <v>11</v>
      </c>
      <c r="F26" s="58">
        <v>3111719421</v>
      </c>
      <c r="G26" s="57">
        <v>5663440444</v>
      </c>
    </row>
    <row r="27" spans="1:7" ht="14.4" x14ac:dyDescent="0.3">
      <c r="A27" s="42"/>
      <c r="B27" s="55"/>
      <c r="C27" s="285" t="s">
        <v>18</v>
      </c>
      <c r="D27" s="285"/>
      <c r="E27" s="245">
        <v>12</v>
      </c>
      <c r="F27" s="58">
        <v>0</v>
      </c>
      <c r="G27" s="57">
        <v>0</v>
      </c>
    </row>
    <row r="28" spans="1:7" x14ac:dyDescent="0.25">
      <c r="A28" s="42"/>
      <c r="B28" s="55"/>
      <c r="C28" s="289" t="s">
        <v>19</v>
      </c>
      <c r="D28" s="289"/>
      <c r="E28" s="62"/>
      <c r="F28" s="63">
        <f>SUM(F21:F27)</f>
        <v>265025099904.20001</v>
      </c>
      <c r="G28" s="63">
        <f>SUM(G21:G27)</f>
        <v>241213035784</v>
      </c>
    </row>
    <row r="29" spans="1:7" x14ac:dyDescent="0.25">
      <c r="A29" s="42"/>
      <c r="B29" s="283" t="s">
        <v>20</v>
      </c>
      <c r="C29" s="283"/>
      <c r="D29" s="283"/>
      <c r="E29" s="56"/>
      <c r="F29" s="65">
        <f>+F28+F19</f>
        <v>516382091018.29828</v>
      </c>
      <c r="G29" s="65">
        <f>+G28+G19</f>
        <v>467104626435.32648</v>
      </c>
    </row>
    <row r="30" spans="1:7" ht="17.399999999999999" x14ac:dyDescent="0.55000000000000004">
      <c r="B30" s="283" t="s">
        <v>21</v>
      </c>
      <c r="C30" s="283"/>
      <c r="D30" s="283"/>
      <c r="E30" s="53"/>
      <c r="F30" s="66"/>
      <c r="G30" s="67"/>
    </row>
    <row r="31" spans="1:7" x14ac:dyDescent="0.25">
      <c r="A31" s="42"/>
      <c r="B31" s="54" t="s">
        <v>22</v>
      </c>
      <c r="C31" s="55"/>
      <c r="D31" s="55"/>
      <c r="E31" s="56"/>
      <c r="F31" s="68"/>
      <c r="G31" s="57"/>
    </row>
    <row r="32" spans="1:7" ht="14.4" x14ac:dyDescent="0.3">
      <c r="A32" s="42"/>
      <c r="B32" s="55"/>
      <c r="C32" s="285" t="s">
        <v>23</v>
      </c>
      <c r="D32" s="285"/>
      <c r="E32" s="245">
        <v>13</v>
      </c>
      <c r="F32" s="58">
        <v>54178616728</v>
      </c>
      <c r="G32" s="57">
        <v>31275199397</v>
      </c>
    </row>
    <row r="33" spans="1:7" ht="14.4" x14ac:dyDescent="0.3">
      <c r="A33" s="42"/>
      <c r="B33" s="55"/>
      <c r="C33" s="290" t="s">
        <v>24</v>
      </c>
      <c r="D33" s="290"/>
      <c r="E33" s="245">
        <v>14</v>
      </c>
      <c r="F33" s="58">
        <v>16043969340.000006</v>
      </c>
      <c r="G33" s="57">
        <v>48423104936</v>
      </c>
    </row>
    <row r="34" spans="1:7" ht="14.4" x14ac:dyDescent="0.3">
      <c r="A34" s="42"/>
      <c r="B34" s="55"/>
      <c r="C34" s="285" t="s">
        <v>25</v>
      </c>
      <c r="D34" s="285"/>
      <c r="E34" s="245">
        <v>15</v>
      </c>
      <c r="F34" s="58">
        <v>0</v>
      </c>
      <c r="G34" s="57">
        <v>0</v>
      </c>
    </row>
    <row r="35" spans="1:7" ht="14.4" x14ac:dyDescent="0.3">
      <c r="A35" s="42"/>
      <c r="B35" s="55"/>
      <c r="C35" s="285" t="s">
        <v>26</v>
      </c>
      <c r="D35" s="285"/>
      <c r="E35" s="245">
        <v>16</v>
      </c>
      <c r="F35" s="58">
        <v>3012801684</v>
      </c>
      <c r="G35" s="57">
        <v>3235729685</v>
      </c>
    </row>
    <row r="36" spans="1:7" ht="14.4" x14ac:dyDescent="0.3">
      <c r="A36" s="42"/>
      <c r="B36" s="55"/>
      <c r="C36" s="285" t="s">
        <v>27</v>
      </c>
      <c r="D36" s="285"/>
      <c r="E36" s="245">
        <v>17</v>
      </c>
      <c r="F36" s="58">
        <v>843447094</v>
      </c>
      <c r="G36" s="57">
        <v>457791164</v>
      </c>
    </row>
    <row r="37" spans="1:7" ht="14.4" x14ac:dyDescent="0.3">
      <c r="A37" s="42"/>
      <c r="B37" s="55"/>
      <c r="C37" s="285" t="s">
        <v>28</v>
      </c>
      <c r="D37" s="285"/>
      <c r="E37" s="245">
        <v>18</v>
      </c>
      <c r="F37" s="58">
        <v>0</v>
      </c>
      <c r="G37" s="57">
        <v>0</v>
      </c>
    </row>
    <row r="38" spans="1:7" ht="14.4" x14ac:dyDescent="0.3">
      <c r="A38" s="42"/>
      <c r="B38" s="55"/>
      <c r="C38" s="285" t="s">
        <v>29</v>
      </c>
      <c r="D38" s="285"/>
      <c r="E38" s="245">
        <v>19</v>
      </c>
      <c r="F38" s="58">
        <v>1838816554</v>
      </c>
      <c r="G38" s="57">
        <v>2108137593</v>
      </c>
    </row>
    <row r="39" spans="1:7" x14ac:dyDescent="0.25">
      <c r="A39" s="42"/>
      <c r="B39" s="55"/>
      <c r="C39" s="54" t="s">
        <v>30</v>
      </c>
      <c r="D39" s="55"/>
      <c r="E39" s="56"/>
      <c r="F39" s="63">
        <f>SUM(F32:F38)</f>
        <v>75917651400</v>
      </c>
      <c r="G39" s="63">
        <f>SUM(G32:G38)</f>
        <v>85499962775</v>
      </c>
    </row>
    <row r="40" spans="1:7" x14ac:dyDescent="0.25">
      <c r="A40" s="42"/>
      <c r="B40" s="54" t="s">
        <v>31</v>
      </c>
      <c r="C40" s="55"/>
      <c r="D40" s="55"/>
      <c r="E40" s="56"/>
      <c r="F40" s="49"/>
      <c r="G40" s="49"/>
    </row>
    <row r="41" spans="1:7" ht="14.4" x14ac:dyDescent="0.3">
      <c r="A41" s="42"/>
      <c r="B41" s="55"/>
      <c r="C41" s="285" t="s">
        <v>32</v>
      </c>
      <c r="D41" s="285"/>
      <c r="E41" s="245">
        <v>14</v>
      </c>
      <c r="F41" s="58">
        <v>193673668816.06836</v>
      </c>
      <c r="G41" s="57">
        <v>148712971275.32648</v>
      </c>
    </row>
    <row r="42" spans="1:7" ht="14.4" x14ac:dyDescent="0.3">
      <c r="A42" s="42"/>
      <c r="B42" s="55"/>
      <c r="C42" s="285" t="s">
        <v>33</v>
      </c>
      <c r="D42" s="285"/>
      <c r="E42" s="245">
        <v>19</v>
      </c>
      <c r="F42" s="58">
        <v>0</v>
      </c>
      <c r="G42" s="57">
        <v>0</v>
      </c>
    </row>
    <row r="43" spans="1:7" x14ac:dyDescent="0.25">
      <c r="A43" s="42"/>
      <c r="B43" s="55"/>
      <c r="C43" s="54" t="s">
        <v>34</v>
      </c>
      <c r="D43" s="55"/>
      <c r="E43" s="56"/>
      <c r="F43" s="63">
        <f>SUM(F41:F42)</f>
        <v>193673668816.06836</v>
      </c>
      <c r="G43" s="63">
        <f>SUM(G41:G42)</f>
        <v>148712971275.32648</v>
      </c>
    </row>
    <row r="44" spans="1:7" x14ac:dyDescent="0.25">
      <c r="A44" s="42"/>
      <c r="B44" s="55"/>
      <c r="C44" s="55"/>
      <c r="D44" s="69"/>
      <c r="E44" s="70"/>
      <c r="F44" s="71"/>
      <c r="G44" s="57"/>
    </row>
    <row r="45" spans="1:7" x14ac:dyDescent="0.25">
      <c r="A45" s="42"/>
      <c r="B45" s="283" t="s">
        <v>35</v>
      </c>
      <c r="C45" s="283"/>
      <c r="D45" s="283"/>
      <c r="E45" s="72"/>
      <c r="F45" s="65">
        <f>+F43+F39</f>
        <v>269591320216.06836</v>
      </c>
      <c r="G45" s="65">
        <f>+G43+G39</f>
        <v>234212934050.32648</v>
      </c>
    </row>
    <row r="46" spans="1:7" x14ac:dyDescent="0.25">
      <c r="B46" s="283" t="s">
        <v>36</v>
      </c>
      <c r="C46" s="283"/>
      <c r="D46" s="283"/>
      <c r="E46" s="53"/>
      <c r="F46" s="49"/>
      <c r="G46" s="49"/>
    </row>
    <row r="47" spans="1:7" ht="14.4" x14ac:dyDescent="0.3">
      <c r="A47" s="42"/>
      <c r="B47" s="55"/>
      <c r="C47" s="285" t="s">
        <v>37</v>
      </c>
      <c r="D47" s="285"/>
      <c r="E47" s="245">
        <v>20</v>
      </c>
      <c r="F47" s="58">
        <v>220434748855.22992</v>
      </c>
      <c r="G47" s="58">
        <v>209936841759</v>
      </c>
    </row>
    <row r="48" spans="1:7" ht="14.4" x14ac:dyDescent="0.3">
      <c r="A48" s="42"/>
      <c r="B48" s="55"/>
      <c r="C48" s="285" t="s">
        <v>38</v>
      </c>
      <c r="D48" s="285"/>
      <c r="E48" s="245">
        <v>21</v>
      </c>
      <c r="F48" s="58">
        <v>11423641075</v>
      </c>
      <c r="G48" s="58">
        <v>11423641075</v>
      </c>
    </row>
    <row r="49" spans="1:7" ht="14.4" x14ac:dyDescent="0.3">
      <c r="A49" s="59"/>
      <c r="B49" s="55"/>
      <c r="C49" s="285" t="s">
        <v>39</v>
      </c>
      <c r="D49" s="285"/>
      <c r="E49" s="245">
        <v>21</v>
      </c>
      <c r="F49" s="58">
        <v>3272653440</v>
      </c>
      <c r="G49" s="58">
        <v>3006068213</v>
      </c>
    </row>
    <row r="50" spans="1:7" ht="14.4" x14ac:dyDescent="0.3">
      <c r="A50" s="42"/>
      <c r="B50" s="55"/>
      <c r="C50" s="285" t="s">
        <v>40</v>
      </c>
      <c r="D50" s="285"/>
      <c r="E50" s="245">
        <v>21</v>
      </c>
      <c r="F50" s="58">
        <v>0</v>
      </c>
      <c r="G50" s="58">
        <v>0</v>
      </c>
    </row>
    <row r="51" spans="1:7" ht="14.4" x14ac:dyDescent="0.3">
      <c r="A51" s="42"/>
      <c r="B51" s="55"/>
      <c r="C51" s="285" t="s">
        <v>41</v>
      </c>
      <c r="D51" s="285"/>
      <c r="E51" s="245">
        <v>21</v>
      </c>
      <c r="F51" s="58">
        <v>0</v>
      </c>
      <c r="G51" s="58">
        <v>0</v>
      </c>
    </row>
    <row r="52" spans="1:7" ht="14.4" x14ac:dyDescent="0.3">
      <c r="A52" s="42"/>
      <c r="B52" s="55"/>
      <c r="C52" s="285" t="s">
        <v>42</v>
      </c>
      <c r="D52" s="285"/>
      <c r="E52" s="245">
        <v>22</v>
      </c>
      <c r="F52" s="58">
        <v>0</v>
      </c>
      <c r="G52" s="58">
        <v>0</v>
      </c>
    </row>
    <row r="53" spans="1:7" ht="14.4" x14ac:dyDescent="0.3">
      <c r="A53" s="42"/>
      <c r="B53" s="55"/>
      <c r="C53" s="285" t="s">
        <v>43</v>
      </c>
      <c r="D53" s="285"/>
      <c r="E53" s="245">
        <v>23</v>
      </c>
      <c r="F53" s="58">
        <v>11659727432</v>
      </c>
      <c r="G53" s="58">
        <v>8525141338</v>
      </c>
    </row>
    <row r="54" spans="1:7" x14ac:dyDescent="0.25">
      <c r="A54" s="42"/>
      <c r="B54" s="55"/>
      <c r="C54" s="290" t="s">
        <v>44</v>
      </c>
      <c r="D54" s="290"/>
      <c r="E54" s="56"/>
      <c r="F54" s="73">
        <f>SUM(F47:F53)</f>
        <v>246790770802.22992</v>
      </c>
      <c r="G54" s="73">
        <f>SUM(G47:G53)</f>
        <v>232891692385</v>
      </c>
    </row>
    <row r="55" spans="1:7" ht="14.4" x14ac:dyDescent="0.3">
      <c r="A55" s="42"/>
      <c r="B55" s="55"/>
      <c r="C55" s="285" t="s">
        <v>45</v>
      </c>
      <c r="D55" s="285"/>
      <c r="E55" s="245">
        <v>24</v>
      </c>
      <c r="F55" s="58">
        <v>0</v>
      </c>
      <c r="G55" s="58">
        <v>0</v>
      </c>
    </row>
    <row r="56" spans="1:7" x14ac:dyDescent="0.25">
      <c r="A56" s="42"/>
      <c r="B56" s="283" t="s">
        <v>46</v>
      </c>
      <c r="C56" s="283"/>
      <c r="D56" s="283"/>
      <c r="E56" s="72"/>
      <c r="F56" s="65">
        <f>+F54</f>
        <v>246790770802.22992</v>
      </c>
      <c r="G56" s="65">
        <f>+G54</f>
        <v>232891692385</v>
      </c>
    </row>
    <row r="57" spans="1:7" x14ac:dyDescent="0.25">
      <c r="A57" s="42"/>
      <c r="B57" s="283" t="s">
        <v>47</v>
      </c>
      <c r="C57" s="283"/>
      <c r="D57" s="283"/>
      <c r="E57" s="74"/>
      <c r="F57" s="65">
        <f>+F56+F45</f>
        <v>516382091018.29828</v>
      </c>
      <c r="G57" s="65">
        <f>+G56+G45</f>
        <v>467104626435.32648</v>
      </c>
    </row>
    <row r="58" spans="1:7" x14ac:dyDescent="0.25">
      <c r="A58" s="42"/>
      <c r="B58" s="75"/>
      <c r="C58" s="42"/>
      <c r="D58" s="42"/>
      <c r="E58" s="56"/>
      <c r="F58" s="76"/>
      <c r="G58" s="71"/>
    </row>
    <row r="59" spans="1:7" x14ac:dyDescent="0.25">
      <c r="B59" s="42" t="s">
        <v>48</v>
      </c>
      <c r="C59" s="42"/>
      <c r="D59" s="42"/>
      <c r="E59" s="56"/>
      <c r="F59" s="49"/>
      <c r="G59" s="49"/>
    </row>
    <row r="60" spans="1:7" x14ac:dyDescent="0.25">
      <c r="A60" s="42"/>
      <c r="B60" s="75"/>
      <c r="C60" s="42"/>
      <c r="D60" s="42"/>
      <c r="E60" s="56"/>
      <c r="F60" s="333"/>
      <c r="G60" s="71"/>
    </row>
    <row r="61" spans="1:7" x14ac:dyDescent="0.25">
      <c r="A61" s="42"/>
      <c r="B61" s="75"/>
      <c r="C61" s="42"/>
      <c r="D61" s="42"/>
      <c r="E61" s="56"/>
      <c r="F61" s="71"/>
      <c r="G61" s="77"/>
    </row>
    <row r="62" spans="1:7" x14ac:dyDescent="0.25">
      <c r="A62" s="42"/>
      <c r="B62" s="75"/>
      <c r="C62" s="42"/>
      <c r="D62" s="42"/>
      <c r="E62" s="56"/>
      <c r="F62" s="71"/>
      <c r="G62" s="77"/>
    </row>
    <row r="63" spans="1:7" x14ac:dyDescent="0.25">
      <c r="A63" s="42"/>
      <c r="B63" s="75"/>
      <c r="C63" s="42"/>
      <c r="D63" s="42"/>
      <c r="E63" s="56"/>
      <c r="F63" s="71"/>
      <c r="G63" s="77"/>
    </row>
    <row r="64" spans="1:7" x14ac:dyDescent="0.25">
      <c r="A64" s="42"/>
      <c r="B64" s="75"/>
      <c r="C64" s="42"/>
      <c r="D64" s="42"/>
      <c r="E64" s="56"/>
      <c r="F64" s="71"/>
      <c r="G64" s="71"/>
    </row>
    <row r="65" spans="1:8" x14ac:dyDescent="0.25">
      <c r="A65" s="42"/>
      <c r="B65" s="42"/>
      <c r="C65" s="42"/>
      <c r="D65" s="42"/>
      <c r="E65" s="56"/>
      <c r="F65" s="78"/>
      <c r="G65" s="78"/>
    </row>
    <row r="66" spans="1:8" ht="15" x14ac:dyDescent="0.25">
      <c r="A66" s="79"/>
      <c r="B66" s="80"/>
      <c r="C66" s="291" t="s">
        <v>142</v>
      </c>
      <c r="D66" s="291"/>
      <c r="E66" s="82"/>
      <c r="F66" s="17"/>
      <c r="G66" s="81" t="s">
        <v>143</v>
      </c>
      <c r="H66" s="83"/>
    </row>
    <row r="67" spans="1:8" ht="15" x14ac:dyDescent="0.25">
      <c r="A67" s="83"/>
      <c r="B67" s="84"/>
      <c r="C67" s="84"/>
      <c r="D67" s="85"/>
      <c r="E67" s="86"/>
      <c r="F67" s="280"/>
      <c r="G67" s="280"/>
      <c r="H67" s="83"/>
    </row>
    <row r="68" spans="1:8" ht="15" x14ac:dyDescent="0.25">
      <c r="A68" s="79"/>
      <c r="B68" s="87"/>
      <c r="C68" s="87"/>
      <c r="D68" s="75"/>
      <c r="E68" s="72"/>
      <c r="F68" s="88"/>
      <c r="G68" s="89"/>
      <c r="H68" s="83"/>
    </row>
    <row r="69" spans="1:8" ht="15" x14ac:dyDescent="0.25">
      <c r="A69" s="79"/>
      <c r="B69" s="87"/>
      <c r="C69" s="87"/>
      <c r="D69" s="75"/>
      <c r="E69" s="72"/>
      <c r="F69" s="90"/>
      <c r="G69" s="68"/>
      <c r="H69" s="83"/>
    </row>
    <row r="70" spans="1:8" ht="15" x14ac:dyDescent="0.25">
      <c r="A70" s="79"/>
      <c r="B70" s="87"/>
      <c r="C70" s="87"/>
      <c r="D70" s="75"/>
      <c r="E70" s="72"/>
      <c r="F70" s="90"/>
      <c r="G70" s="68"/>
      <c r="H70" s="83"/>
    </row>
    <row r="71" spans="1:8" ht="15" x14ac:dyDescent="0.25">
      <c r="A71" s="83"/>
      <c r="B71" s="42"/>
      <c r="C71" s="42"/>
      <c r="D71" s="42"/>
      <c r="E71" s="56"/>
      <c r="F71" s="284"/>
      <c r="G71" s="284"/>
      <c r="H71" s="83"/>
    </row>
    <row r="72" spans="1:8" ht="15" x14ac:dyDescent="0.25">
      <c r="A72" s="83"/>
      <c r="B72" s="75"/>
      <c r="C72" s="75"/>
      <c r="D72" s="75"/>
      <c r="E72" s="72"/>
      <c r="F72" s="280"/>
      <c r="G72" s="280"/>
      <c r="H72" s="83"/>
    </row>
    <row r="73" spans="1:8" ht="15.6" x14ac:dyDescent="0.3">
      <c r="A73" s="91"/>
      <c r="B73" s="281"/>
      <c r="C73" s="281"/>
      <c r="D73" s="281"/>
      <c r="E73" s="72"/>
      <c r="F73" s="90"/>
      <c r="G73" s="90"/>
      <c r="H73" s="91"/>
    </row>
    <row r="74" spans="1:8" x14ac:dyDescent="0.25">
      <c r="A74" s="92"/>
      <c r="B74" s="42"/>
      <c r="C74" s="93"/>
      <c r="D74" s="94"/>
      <c r="E74" s="56"/>
      <c r="F74" s="49"/>
      <c r="G74" s="49"/>
    </row>
    <row r="75" spans="1:8" x14ac:dyDescent="0.25">
      <c r="C75" s="95"/>
      <c r="D75" s="75"/>
      <c r="E75" s="72"/>
      <c r="F75" s="90"/>
    </row>
    <row r="76" spans="1:8" x14ac:dyDescent="0.25">
      <c r="D76" s="96"/>
      <c r="E76" s="97"/>
      <c r="F76" s="98"/>
    </row>
    <row r="77" spans="1:8" x14ac:dyDescent="0.25">
      <c r="D77" s="96"/>
      <c r="E77" s="97"/>
      <c r="F77" s="98"/>
    </row>
    <row r="78" spans="1:8" x14ac:dyDescent="0.25">
      <c r="D78" s="96"/>
      <c r="E78" s="97"/>
      <c r="F78" s="98"/>
    </row>
    <row r="79" spans="1:8" x14ac:dyDescent="0.25">
      <c r="D79" s="96"/>
      <c r="E79" s="97"/>
      <c r="F79" s="98"/>
    </row>
    <row r="80" spans="1:8" x14ac:dyDescent="0.25">
      <c r="D80" s="96"/>
      <c r="E80" s="97"/>
      <c r="F80" s="98"/>
    </row>
    <row r="81" spans="3:6" x14ac:dyDescent="0.25">
      <c r="E81" s="56"/>
    </row>
    <row r="82" spans="3:6" x14ac:dyDescent="0.25">
      <c r="C82" s="93"/>
      <c r="E82" s="56"/>
    </row>
    <row r="83" spans="3:6" x14ac:dyDescent="0.25">
      <c r="C83" s="95"/>
      <c r="D83" s="75"/>
      <c r="E83" s="72"/>
      <c r="F83" s="90"/>
    </row>
    <row r="84" spans="3:6" x14ac:dyDescent="0.25">
      <c r="D84" s="75"/>
      <c r="E84" s="99"/>
      <c r="F84" s="90"/>
    </row>
  </sheetData>
  <mergeCells count="46">
    <mergeCell ref="C66:D66"/>
    <mergeCell ref="F67:G67"/>
    <mergeCell ref="C14:D14"/>
    <mergeCell ref="C15:D15"/>
    <mergeCell ref="C16:D16"/>
    <mergeCell ref="C17:D17"/>
    <mergeCell ref="C18:D18"/>
    <mergeCell ref="C27:D27"/>
    <mergeCell ref="C32:D32"/>
    <mergeCell ref="C34:D34"/>
    <mergeCell ref="C35:D35"/>
    <mergeCell ref="C36:D36"/>
    <mergeCell ref="C37:D37"/>
    <mergeCell ref="C55:D55"/>
    <mergeCell ref="C50:D50"/>
    <mergeCell ref="C54:D54"/>
    <mergeCell ref="A7:G7"/>
    <mergeCell ref="A9:G9"/>
    <mergeCell ref="C53:D53"/>
    <mergeCell ref="A8:G8"/>
    <mergeCell ref="E2:G2"/>
    <mergeCell ref="C28:D28"/>
    <mergeCell ref="C25:D25"/>
    <mergeCell ref="C26:D26"/>
    <mergeCell ref="C21:D21"/>
    <mergeCell ref="C23:D23"/>
    <mergeCell ref="C24:D24"/>
    <mergeCell ref="C33:D33"/>
    <mergeCell ref="C51:D51"/>
    <mergeCell ref="C52:D52"/>
    <mergeCell ref="F72:G72"/>
    <mergeCell ref="B73:D73"/>
    <mergeCell ref="B12:D12"/>
    <mergeCell ref="B30:D30"/>
    <mergeCell ref="B46:D46"/>
    <mergeCell ref="B45:D45"/>
    <mergeCell ref="B56:D56"/>
    <mergeCell ref="F71:G71"/>
    <mergeCell ref="B29:D29"/>
    <mergeCell ref="B57:D57"/>
    <mergeCell ref="C38:D38"/>
    <mergeCell ref="C41:D41"/>
    <mergeCell ref="C42:D42"/>
    <mergeCell ref="C47:D47"/>
    <mergeCell ref="C49:D49"/>
    <mergeCell ref="C48:D48"/>
  </mergeCells>
  <pageMargins left="0.7" right="0.7" top="0.75" bottom="0.75" header="0.3" footer="0.3"/>
  <ignoredErrors>
    <ignoredError sqref="F19:G30 F40:G57 F32:G38" unlockedFormula="1"/>
  </ignoredErrors>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BFE3-2812-4208-B3C7-4A565F046349}">
  <sheetPr>
    <tabColor theme="3" tint="0.249977111117893"/>
  </sheetPr>
  <dimension ref="A1:G51"/>
  <sheetViews>
    <sheetView showGridLines="0" topLeftCell="A27" workbookViewId="0">
      <selection activeCell="E38" sqref="E38"/>
    </sheetView>
  </sheetViews>
  <sheetFormatPr baseColWidth="10" defaultRowHeight="13.8" x14ac:dyDescent="0.25"/>
  <cols>
    <col min="1" max="1" width="1.88671875" style="17" customWidth="1"/>
    <col min="2" max="2" width="47.33203125" style="17" customWidth="1"/>
    <col min="3" max="3" width="6.88671875" style="17" customWidth="1"/>
    <col min="4" max="5" width="25.77734375" style="107" customWidth="1"/>
    <col min="6" max="16384" width="11.5546875" style="17"/>
  </cols>
  <sheetData>
    <row r="1" spans="2:7" x14ac:dyDescent="0.25">
      <c r="B1" s="10"/>
      <c r="C1" s="10"/>
      <c r="D1" s="49"/>
      <c r="E1" s="100"/>
      <c r="F1" s="10"/>
      <c r="G1" s="10"/>
    </row>
    <row r="2" spans="2:7" x14ac:dyDescent="0.25">
      <c r="B2" s="45" t="s">
        <v>49</v>
      </c>
      <c r="C2" s="288" t="s">
        <v>50</v>
      </c>
      <c r="D2" s="288"/>
      <c r="E2" s="288"/>
    </row>
    <row r="3" spans="2:7" x14ac:dyDescent="0.25">
      <c r="B3" s="10"/>
      <c r="C3" s="10"/>
      <c r="D3" s="44"/>
      <c r="E3" s="44"/>
      <c r="F3" s="101"/>
      <c r="G3" s="10"/>
    </row>
    <row r="4" spans="2:7" x14ac:dyDescent="0.25">
      <c r="B4" s="10"/>
      <c r="C4" s="10"/>
      <c r="D4" s="44"/>
      <c r="E4" s="44"/>
      <c r="F4" s="10"/>
      <c r="G4" s="10"/>
    </row>
    <row r="5" spans="2:7" x14ac:dyDescent="0.25">
      <c r="B5" s="10"/>
      <c r="C5" s="10"/>
      <c r="D5" s="44"/>
      <c r="E5" s="44"/>
      <c r="F5" s="10"/>
      <c r="G5" s="10"/>
    </row>
    <row r="6" spans="2:7" x14ac:dyDescent="0.25">
      <c r="B6" s="10"/>
      <c r="C6" s="10"/>
      <c r="D6" s="44"/>
      <c r="E6" s="44"/>
      <c r="F6" s="10"/>
      <c r="G6" s="102"/>
    </row>
    <row r="7" spans="2:7" x14ac:dyDescent="0.25">
      <c r="B7" s="286" t="s">
        <v>54</v>
      </c>
      <c r="C7" s="286"/>
      <c r="D7" s="286"/>
      <c r="E7" s="286"/>
    </row>
    <row r="8" spans="2:7" x14ac:dyDescent="0.25">
      <c r="B8" s="286" t="s">
        <v>55</v>
      </c>
      <c r="C8" s="286"/>
      <c r="D8" s="286"/>
      <c r="E8" s="286"/>
    </row>
    <row r="9" spans="2:7" x14ac:dyDescent="0.25">
      <c r="B9" s="294" t="s">
        <v>56</v>
      </c>
      <c r="C9" s="294"/>
      <c r="D9" s="294"/>
      <c r="E9" s="294"/>
    </row>
    <row r="10" spans="2:7" x14ac:dyDescent="0.25">
      <c r="B10" s="294" t="s">
        <v>57</v>
      </c>
      <c r="C10" s="294"/>
      <c r="D10" s="294"/>
      <c r="E10" s="294"/>
    </row>
    <row r="11" spans="2:7" x14ac:dyDescent="0.25">
      <c r="B11" s="104"/>
      <c r="C11" s="105"/>
      <c r="D11" s="106"/>
    </row>
    <row r="12" spans="2:7" s="165" customFormat="1" ht="25.2" customHeight="1" x14ac:dyDescent="0.3">
      <c r="B12" s="108"/>
      <c r="C12" s="109" t="s">
        <v>3</v>
      </c>
      <c r="D12" s="166" t="s">
        <v>51</v>
      </c>
      <c r="E12" s="166" t="s">
        <v>52</v>
      </c>
    </row>
    <row r="13" spans="2:7" ht="14.4" x14ac:dyDescent="0.3">
      <c r="B13" s="17" t="s">
        <v>58</v>
      </c>
      <c r="C13" s="245">
        <v>25</v>
      </c>
      <c r="D13" s="110">
        <v>172878024523</v>
      </c>
      <c r="E13" s="110">
        <v>153847704633</v>
      </c>
    </row>
    <row r="14" spans="2:7" ht="14.4" x14ac:dyDescent="0.3">
      <c r="B14" s="17" t="s">
        <v>59</v>
      </c>
      <c r="C14" s="245">
        <v>26</v>
      </c>
      <c r="D14" s="110">
        <v>-106955898355</v>
      </c>
      <c r="E14" s="110">
        <v>-97668137396</v>
      </c>
    </row>
    <row r="15" spans="2:7" x14ac:dyDescent="0.25">
      <c r="B15" s="111" t="s">
        <v>60</v>
      </c>
      <c r="C15" s="112"/>
      <c r="D15" s="115">
        <f>D13+D14</f>
        <v>65922126168</v>
      </c>
      <c r="E15" s="115">
        <f>E13+E14</f>
        <v>56179567237</v>
      </c>
    </row>
    <row r="16" spans="2:7" ht="14.4" x14ac:dyDescent="0.3">
      <c r="B16" s="17" t="s">
        <v>61</v>
      </c>
      <c r="C16" s="245">
        <v>27</v>
      </c>
      <c r="D16" s="110">
        <v>-15283301520</v>
      </c>
      <c r="E16" s="110">
        <v>-17351511610</v>
      </c>
    </row>
    <row r="17" spans="2:5" ht="14.4" x14ac:dyDescent="0.3">
      <c r="B17" s="17" t="s">
        <v>62</v>
      </c>
      <c r="C17" s="245">
        <v>27</v>
      </c>
      <c r="D17" s="110">
        <v>-26522825042</v>
      </c>
      <c r="E17" s="110">
        <v>-28514559963</v>
      </c>
    </row>
    <row r="18" spans="2:5" ht="14.4" x14ac:dyDescent="0.3">
      <c r="B18" s="17" t="s">
        <v>63</v>
      </c>
      <c r="C18" s="245">
        <v>28</v>
      </c>
      <c r="D18" s="106">
        <v>1983998666</v>
      </c>
      <c r="E18" s="106">
        <v>466258563</v>
      </c>
    </row>
    <row r="19" spans="2:5" x14ac:dyDescent="0.25">
      <c r="B19" s="111" t="s">
        <v>64</v>
      </c>
      <c r="C19" s="112"/>
      <c r="D19" s="115">
        <f>SUM(D15:D18)</f>
        <v>26099998272</v>
      </c>
      <c r="E19" s="115">
        <f>SUM(E15:E18)</f>
        <v>10779754227</v>
      </c>
    </row>
    <row r="20" spans="2:5" ht="14.4" x14ac:dyDescent="0.3">
      <c r="B20" s="17" t="s">
        <v>65</v>
      </c>
      <c r="C20" s="245">
        <v>29</v>
      </c>
      <c r="D20" s="106">
        <v>27128161</v>
      </c>
      <c r="E20" s="106">
        <v>90384159</v>
      </c>
    </row>
    <row r="21" spans="2:5" ht="14.4" x14ac:dyDescent="0.3">
      <c r="B21" s="17" t="s">
        <v>66</v>
      </c>
      <c r="C21" s="245">
        <v>29</v>
      </c>
      <c r="D21" s="106">
        <v>-14467399001</v>
      </c>
      <c r="E21" s="106">
        <v>-7431046680</v>
      </c>
    </row>
    <row r="22" spans="2:5" x14ac:dyDescent="0.25">
      <c r="B22" s="113" t="s">
        <v>44</v>
      </c>
      <c r="C22" s="334"/>
      <c r="D22" s="115">
        <f>SUM(D19:D21)</f>
        <v>11659727432</v>
      </c>
      <c r="E22" s="115">
        <f>SUM(E19:E21)</f>
        <v>3439091706</v>
      </c>
    </row>
    <row r="23" spans="2:5" ht="14.4" x14ac:dyDescent="0.3">
      <c r="B23" s="17" t="s">
        <v>67</v>
      </c>
      <c r="C23" s="245">
        <v>30</v>
      </c>
      <c r="D23" s="106">
        <v>0</v>
      </c>
      <c r="E23" s="106">
        <v>0</v>
      </c>
    </row>
    <row r="24" spans="2:5" ht="31.2" customHeight="1" x14ac:dyDescent="0.25">
      <c r="B24" s="114" t="s">
        <v>68</v>
      </c>
      <c r="C24" s="112"/>
      <c r="D24" s="115">
        <f>D22+D23</f>
        <v>11659727432</v>
      </c>
      <c r="E24" s="115">
        <f>E22+E23</f>
        <v>3439091706</v>
      </c>
    </row>
    <row r="25" spans="2:5" ht="14.4" x14ac:dyDescent="0.3">
      <c r="B25" s="17" t="s">
        <v>69</v>
      </c>
      <c r="C25" s="245">
        <v>31</v>
      </c>
      <c r="D25" s="106">
        <v>0</v>
      </c>
      <c r="E25" s="106">
        <v>0</v>
      </c>
    </row>
    <row r="26" spans="2:5" ht="23.4" customHeight="1" x14ac:dyDescent="0.25">
      <c r="B26" s="114" t="s">
        <v>70</v>
      </c>
      <c r="C26" s="112"/>
      <c r="D26" s="115">
        <f>SUM(D24:D25)</f>
        <v>11659727432</v>
      </c>
      <c r="E26" s="115">
        <f>SUM(E24:E25)</f>
        <v>3439091706</v>
      </c>
    </row>
    <row r="27" spans="2:5" ht="14.4" x14ac:dyDescent="0.3">
      <c r="B27" s="1" t="s">
        <v>71</v>
      </c>
      <c r="C27" s="245">
        <v>32</v>
      </c>
      <c r="D27" s="106">
        <v>0</v>
      </c>
      <c r="E27" s="106">
        <v>-346910809</v>
      </c>
    </row>
    <row r="28" spans="2:5" x14ac:dyDescent="0.25">
      <c r="B28" s="111" t="s">
        <v>72</v>
      </c>
      <c r="C28" s="112"/>
      <c r="D28" s="115">
        <f>D26+D27</f>
        <v>11659727432</v>
      </c>
      <c r="E28" s="115">
        <f>E26+E27</f>
        <v>3092180897</v>
      </c>
    </row>
    <row r="29" spans="2:5" ht="14.4" x14ac:dyDescent="0.3">
      <c r="B29" s="17" t="s">
        <v>73</v>
      </c>
      <c r="C29" s="245">
        <v>33</v>
      </c>
      <c r="D29" s="116">
        <v>0</v>
      </c>
      <c r="E29" s="116">
        <v>0</v>
      </c>
    </row>
    <row r="30" spans="2:5" ht="14.4" x14ac:dyDescent="0.3">
      <c r="B30" s="17" t="s">
        <v>74</v>
      </c>
      <c r="C30" s="245">
        <v>34</v>
      </c>
      <c r="D30" s="106">
        <v>0</v>
      </c>
      <c r="E30" s="106">
        <v>0</v>
      </c>
    </row>
    <row r="31" spans="2:5" x14ac:dyDescent="0.25">
      <c r="B31" s="117" t="s">
        <v>75</v>
      </c>
      <c r="C31" s="247"/>
      <c r="D31" s="115">
        <f>D28+D29+D30</f>
        <v>11659727432</v>
      </c>
      <c r="E31" s="115">
        <f>E28+E29+E30</f>
        <v>3092180897</v>
      </c>
    </row>
    <row r="32" spans="2:5" ht="14.4" x14ac:dyDescent="0.3">
      <c r="B32" s="117" t="s">
        <v>76</v>
      </c>
      <c r="C32" s="245">
        <v>35</v>
      </c>
      <c r="D32" s="106">
        <v>58298.637159999998</v>
      </c>
      <c r="E32" s="106">
        <v>15460.904484999999</v>
      </c>
    </row>
    <row r="33" spans="1:7" x14ac:dyDescent="0.25">
      <c r="C33" s="133"/>
    </row>
    <row r="34" spans="1:7" x14ac:dyDescent="0.25">
      <c r="B34" s="118"/>
      <c r="C34" s="112"/>
      <c r="D34" s="119"/>
      <c r="E34" s="119"/>
    </row>
    <row r="35" spans="1:7" x14ac:dyDescent="0.25">
      <c r="B35" s="92" t="s">
        <v>48</v>
      </c>
    </row>
    <row r="41" spans="1:7" x14ac:dyDescent="0.25">
      <c r="A41" s="42"/>
      <c r="B41" s="292" t="s">
        <v>340</v>
      </c>
      <c r="C41" s="292"/>
      <c r="D41" s="56"/>
      <c r="E41" s="246" t="s">
        <v>341</v>
      </c>
      <c r="F41" s="78"/>
    </row>
    <row r="42" spans="1:7" ht="15" x14ac:dyDescent="0.25">
      <c r="A42" s="79"/>
      <c r="B42" s="292" t="s">
        <v>142</v>
      </c>
      <c r="C42" s="292"/>
      <c r="D42" s="82"/>
      <c r="E42" s="120" t="s">
        <v>143</v>
      </c>
      <c r="G42" s="83"/>
    </row>
    <row r="44" spans="1:7" x14ac:dyDescent="0.25">
      <c r="D44" s="121"/>
      <c r="E44" s="121"/>
    </row>
    <row r="45" spans="1:7" x14ac:dyDescent="0.25">
      <c r="B45" s="122"/>
      <c r="C45" s="123"/>
      <c r="D45" s="293"/>
      <c r="E45" s="293"/>
    </row>
    <row r="46" spans="1:7" x14ac:dyDescent="0.25">
      <c r="B46" s="124"/>
      <c r="C46" s="125"/>
      <c r="E46" s="126"/>
    </row>
    <row r="51" spans="2:5" x14ac:dyDescent="0.25">
      <c r="B51" s="103"/>
      <c r="D51" s="293"/>
      <c r="E51" s="293"/>
    </row>
  </sheetData>
  <mergeCells count="9">
    <mergeCell ref="C2:E2"/>
    <mergeCell ref="B42:C42"/>
    <mergeCell ref="D51:E51"/>
    <mergeCell ref="B7:E7"/>
    <mergeCell ref="B8:E8"/>
    <mergeCell ref="B9:E9"/>
    <mergeCell ref="B10:E10"/>
    <mergeCell ref="D45:E45"/>
    <mergeCell ref="B41:C41"/>
  </mergeCells>
  <pageMargins left="0.7" right="0.7" top="0.75" bottom="0.75" header="0.3" footer="0.3"/>
  <ignoredErrors>
    <ignoredError sqref="D16:E18 D25:E32 E24 E15 D20:E23 E19" unlockedFormula="1"/>
  </ignoredErrors>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4630D-09EE-4F92-9506-9F6E52750C01}">
  <sheetPr>
    <tabColor theme="3" tint="0.249977111117893"/>
  </sheetPr>
  <dimension ref="A1:U46"/>
  <sheetViews>
    <sheetView showGridLines="0" topLeftCell="A25" workbookViewId="0">
      <selection activeCell="P45" sqref="P45"/>
    </sheetView>
  </sheetViews>
  <sheetFormatPr baseColWidth="10" defaultColWidth="11.33203125" defaultRowHeight="13.2" x14ac:dyDescent="0.25"/>
  <cols>
    <col min="1" max="1" width="40.77734375" style="1" customWidth="1"/>
    <col min="2" max="2" width="0.77734375" style="1" customWidth="1"/>
    <col min="3" max="3" width="19.6640625" style="127" customWidth="1"/>
    <col min="4" max="4" width="2.6640625" style="127" hidden="1" customWidth="1"/>
    <col min="5" max="5" width="1" style="128" customWidth="1"/>
    <col min="6" max="6" width="18.109375" style="127" customWidth="1"/>
    <col min="7" max="7" width="0.77734375" style="128" customWidth="1"/>
    <col min="8" max="8" width="18.77734375" style="127" customWidth="1"/>
    <col min="9" max="9" width="1" style="128" customWidth="1"/>
    <col min="10" max="10" width="20" style="127" customWidth="1"/>
    <col min="11" max="11" width="0.77734375" style="128" customWidth="1"/>
    <col min="12" max="12" width="18.33203125" style="127" customWidth="1"/>
    <col min="13" max="13" width="0.77734375" style="128" customWidth="1"/>
    <col min="14" max="14" width="20.33203125" style="127" customWidth="1"/>
    <col min="15" max="15" width="1.109375" style="128" customWidth="1"/>
    <col min="16" max="16" width="19.77734375" style="127" customWidth="1"/>
    <col min="17" max="17" width="1.109375" style="130" customWidth="1"/>
    <col min="18" max="18" width="17.33203125" style="1" bestFit="1" customWidth="1"/>
    <col min="19" max="19" width="1.109375" style="1" customWidth="1"/>
    <col min="20" max="20" width="16.33203125" style="1" customWidth="1"/>
    <col min="21" max="21" width="15.44140625" style="1" bestFit="1" customWidth="1"/>
    <col min="22" max="16384" width="11.33203125" style="1"/>
  </cols>
  <sheetData>
    <row r="1" spans="1:21" ht="13.8" x14ac:dyDescent="0.25">
      <c r="H1" s="129"/>
    </row>
    <row r="3" spans="1:21" ht="13.8" x14ac:dyDescent="0.25">
      <c r="N3" s="131"/>
      <c r="R3" s="132"/>
    </row>
    <row r="4" spans="1:21" ht="13.8" x14ac:dyDescent="0.25">
      <c r="A4" s="295" t="s">
        <v>77</v>
      </c>
      <c r="B4" s="295"/>
      <c r="C4" s="295"/>
      <c r="D4" s="295"/>
      <c r="E4" s="295"/>
      <c r="F4" s="295"/>
      <c r="G4" s="295"/>
      <c r="H4" s="295"/>
      <c r="I4" s="295"/>
      <c r="J4" s="295"/>
      <c r="K4" s="295"/>
      <c r="L4" s="295"/>
      <c r="M4" s="295"/>
      <c r="N4" s="295"/>
      <c r="O4" s="295"/>
      <c r="P4" s="295"/>
      <c r="R4" s="132"/>
    </row>
    <row r="5" spans="1:21" ht="13.8" x14ac:dyDescent="0.25">
      <c r="A5" s="295" t="s">
        <v>1</v>
      </c>
      <c r="B5" s="295"/>
      <c r="C5" s="295"/>
      <c r="D5" s="295"/>
      <c r="E5" s="295"/>
      <c r="F5" s="295"/>
      <c r="G5" s="295"/>
      <c r="H5" s="295"/>
      <c r="I5" s="295"/>
      <c r="J5" s="295"/>
      <c r="K5" s="295"/>
      <c r="L5" s="295"/>
      <c r="M5" s="295"/>
      <c r="N5" s="295"/>
      <c r="O5" s="295"/>
      <c r="P5" s="295"/>
      <c r="R5" s="132"/>
    </row>
    <row r="6" spans="1:21" ht="13.8" x14ac:dyDescent="0.25">
      <c r="A6" s="296" t="s">
        <v>78</v>
      </c>
      <c r="B6" s="296"/>
      <c r="C6" s="296"/>
      <c r="D6" s="296"/>
      <c r="E6" s="296"/>
      <c r="F6" s="296"/>
      <c r="G6" s="296"/>
      <c r="H6" s="296"/>
      <c r="I6" s="296"/>
      <c r="J6" s="296"/>
      <c r="K6" s="296"/>
      <c r="L6" s="296"/>
      <c r="M6" s="296"/>
      <c r="N6" s="296"/>
      <c r="O6" s="296"/>
      <c r="P6" s="296"/>
      <c r="R6" s="132"/>
    </row>
    <row r="7" spans="1:21" ht="13.8" x14ac:dyDescent="0.25">
      <c r="A7" s="296" t="s">
        <v>79</v>
      </c>
      <c r="B7" s="296"/>
      <c r="C7" s="296"/>
      <c r="D7" s="296"/>
      <c r="E7" s="296"/>
      <c r="F7" s="296"/>
      <c r="G7" s="296"/>
      <c r="H7" s="296"/>
      <c r="I7" s="296"/>
      <c r="J7" s="296"/>
      <c r="K7" s="296"/>
      <c r="L7" s="296"/>
      <c r="M7" s="296"/>
      <c r="N7" s="296"/>
      <c r="O7" s="296"/>
      <c r="P7" s="296"/>
      <c r="R7" s="134"/>
    </row>
    <row r="8" spans="1:21" ht="13.8" x14ac:dyDescent="0.25">
      <c r="A8" s="133"/>
      <c r="B8" s="133"/>
      <c r="C8" s="133"/>
      <c r="D8" s="133"/>
      <c r="E8" s="133"/>
      <c r="F8" s="133"/>
      <c r="G8" s="133"/>
      <c r="H8" s="133"/>
      <c r="I8" s="133"/>
      <c r="J8" s="133"/>
      <c r="K8" s="133"/>
      <c r="L8" s="133"/>
      <c r="M8" s="133"/>
      <c r="N8" s="133"/>
      <c r="O8" s="133"/>
      <c r="P8" s="133"/>
      <c r="R8" s="132"/>
    </row>
    <row r="9" spans="1:21" ht="13.8" x14ac:dyDescent="0.25">
      <c r="A9" s="133"/>
      <c r="B9" s="133"/>
      <c r="C9" s="133"/>
      <c r="D9" s="133"/>
      <c r="E9" s="133"/>
      <c r="F9" s="133"/>
      <c r="G9" s="133"/>
      <c r="H9" s="133"/>
      <c r="I9" s="133"/>
      <c r="J9" s="133"/>
      <c r="K9" s="133"/>
      <c r="L9" s="133"/>
      <c r="M9" s="133"/>
      <c r="N9" s="133"/>
      <c r="O9" s="133"/>
      <c r="P9" s="133"/>
      <c r="R9" s="132"/>
    </row>
    <row r="10" spans="1:21" x14ac:dyDescent="0.25">
      <c r="A10" s="135"/>
      <c r="B10" s="135"/>
      <c r="C10" s="297" t="s">
        <v>80</v>
      </c>
      <c r="D10" s="297"/>
      <c r="E10" s="297"/>
      <c r="F10" s="297"/>
      <c r="G10" s="135"/>
      <c r="H10" s="135"/>
      <c r="I10" s="135"/>
      <c r="J10" s="135"/>
      <c r="K10" s="135"/>
      <c r="L10" s="297" t="s">
        <v>81</v>
      </c>
      <c r="M10" s="297"/>
      <c r="N10" s="297"/>
      <c r="O10" s="297"/>
      <c r="P10" s="297"/>
      <c r="R10" s="132"/>
    </row>
    <row r="11" spans="1:21" x14ac:dyDescent="0.25">
      <c r="A11" s="298"/>
      <c r="C11" s="299" t="s">
        <v>82</v>
      </c>
      <c r="D11" s="136" t="s">
        <v>83</v>
      </c>
      <c r="E11" s="137"/>
      <c r="F11" s="299" t="s">
        <v>84</v>
      </c>
      <c r="G11" s="137"/>
      <c r="H11" s="299" t="s">
        <v>38</v>
      </c>
      <c r="I11" s="137"/>
      <c r="J11" s="299" t="s">
        <v>85</v>
      </c>
      <c r="K11" s="137"/>
      <c r="L11" s="299" t="s">
        <v>39</v>
      </c>
      <c r="M11" s="137"/>
      <c r="N11" s="299" t="s">
        <v>86</v>
      </c>
      <c r="O11" s="137"/>
      <c r="P11" s="299" t="s">
        <v>43</v>
      </c>
      <c r="R11" s="299" t="s">
        <v>87</v>
      </c>
      <c r="S11" s="137"/>
      <c r="T11" s="299" t="s">
        <v>88</v>
      </c>
    </row>
    <row r="12" spans="1:21" x14ac:dyDescent="0.25">
      <c r="A12" s="298"/>
      <c r="C12" s="300"/>
      <c r="D12" s="136" t="s">
        <v>89</v>
      </c>
      <c r="E12" s="137"/>
      <c r="F12" s="300"/>
      <c r="G12" s="137"/>
      <c r="H12" s="300"/>
      <c r="I12" s="137"/>
      <c r="J12" s="300"/>
      <c r="K12" s="137"/>
      <c r="L12" s="300"/>
      <c r="M12" s="137"/>
      <c r="N12" s="300"/>
      <c r="O12" s="137"/>
      <c r="P12" s="300" t="s">
        <v>88</v>
      </c>
      <c r="R12" s="300"/>
      <c r="S12" s="137"/>
      <c r="T12" s="300"/>
    </row>
    <row r="13" spans="1:21" x14ac:dyDescent="0.25">
      <c r="R13" s="132"/>
    </row>
    <row r="14" spans="1:21" x14ac:dyDescent="0.25">
      <c r="A14" s="138" t="s">
        <v>90</v>
      </c>
      <c r="B14" s="111"/>
      <c r="C14" s="139">
        <v>200000000000</v>
      </c>
      <c r="F14" s="139"/>
      <c r="H14" s="139">
        <v>11423641075</v>
      </c>
      <c r="J14" s="139"/>
      <c r="L14" s="139">
        <v>3006068213</v>
      </c>
      <c r="N14" s="139"/>
      <c r="P14" s="139">
        <v>5432960441</v>
      </c>
      <c r="R14" s="139"/>
      <c r="S14" s="130"/>
      <c r="T14" s="139">
        <f>+C14+F14+H14+J14+L14+N14+P14+R14</f>
        <v>219862669729</v>
      </c>
      <c r="U14" s="130"/>
    </row>
    <row r="15" spans="1:21" x14ac:dyDescent="0.25">
      <c r="A15" s="1" t="s">
        <v>91</v>
      </c>
      <c r="R15" s="127"/>
      <c r="S15" s="130"/>
      <c r="T15" s="127"/>
      <c r="U15" s="130"/>
    </row>
    <row r="16" spans="1:21" x14ac:dyDescent="0.25">
      <c r="A16" s="138" t="s">
        <v>92</v>
      </c>
      <c r="C16" s="139"/>
      <c r="F16" s="139"/>
      <c r="H16" s="139"/>
      <c r="J16" s="139"/>
      <c r="L16" s="139">
        <v>0</v>
      </c>
      <c r="N16" s="139"/>
      <c r="P16" s="140">
        <v>0</v>
      </c>
      <c r="R16" s="139"/>
      <c r="S16" s="130"/>
      <c r="T16" s="139">
        <f>+C16+F16+H16+J16+L16+N16+P16+R16</f>
        <v>0</v>
      </c>
      <c r="U16" s="130"/>
    </row>
    <row r="17" spans="1:21" ht="26.4" x14ac:dyDescent="0.25">
      <c r="A17" s="141" t="s">
        <v>93</v>
      </c>
      <c r="N17" s="142"/>
      <c r="R17" s="132"/>
    </row>
    <row r="18" spans="1:21" x14ac:dyDescent="0.25">
      <c r="A18" s="138" t="s">
        <v>94</v>
      </c>
      <c r="C18" s="139"/>
      <c r="F18" s="139"/>
      <c r="H18" s="139"/>
      <c r="J18" s="139"/>
      <c r="L18" s="139"/>
      <c r="N18" s="139"/>
      <c r="P18" s="140"/>
      <c r="R18" s="139"/>
      <c r="S18" s="130"/>
      <c r="T18" s="139">
        <f>+C18+F18+H18+J18+L18+N18+P18+R18</f>
        <v>0</v>
      </c>
    </row>
    <row r="19" spans="1:21" ht="26.4" x14ac:dyDescent="0.25">
      <c r="A19" s="141" t="s">
        <v>95</v>
      </c>
      <c r="C19" s="127">
        <v>9936841759</v>
      </c>
      <c r="L19" s="142"/>
      <c r="P19" s="142"/>
      <c r="Q19" s="143"/>
      <c r="R19" s="132"/>
    </row>
    <row r="20" spans="1:21" x14ac:dyDescent="0.25">
      <c r="A20" s="138" t="s">
        <v>96</v>
      </c>
      <c r="C20" s="139"/>
      <c r="F20" s="139"/>
      <c r="H20" s="139"/>
      <c r="J20" s="139"/>
      <c r="L20" s="139"/>
      <c r="N20" s="139"/>
      <c r="P20" s="139"/>
      <c r="R20" s="139"/>
      <c r="S20" s="130"/>
      <c r="T20" s="139">
        <f>+C20+F20+H20+J20+L20+N20+P20+R20</f>
        <v>0</v>
      </c>
    </row>
    <row r="21" spans="1:21" x14ac:dyDescent="0.25">
      <c r="A21" s="138" t="s">
        <v>97</v>
      </c>
      <c r="C21" s="139"/>
      <c r="F21" s="139"/>
      <c r="H21" s="139"/>
      <c r="J21" s="139"/>
      <c r="L21" s="139"/>
      <c r="N21" s="139"/>
      <c r="P21" s="139"/>
      <c r="R21" s="139"/>
      <c r="S21" s="130"/>
      <c r="T21" s="139">
        <f>+C21+F21+H21+J21+L21+N21+P21+R21</f>
        <v>0</v>
      </c>
    </row>
    <row r="22" spans="1:21" x14ac:dyDescent="0.25">
      <c r="A22" s="138" t="s">
        <v>98</v>
      </c>
      <c r="C22" s="139"/>
      <c r="F22" s="139"/>
      <c r="H22" s="139"/>
      <c r="J22" s="139"/>
      <c r="L22" s="139"/>
      <c r="N22" s="139"/>
      <c r="P22" s="139">
        <v>3092180897</v>
      </c>
      <c r="R22" s="139"/>
      <c r="S22" s="130"/>
      <c r="T22" s="139">
        <f>+C22+F22+H22+J22+L22+N22+P22+R22</f>
        <v>3092180897</v>
      </c>
    </row>
    <row r="23" spans="1:21" x14ac:dyDescent="0.25">
      <c r="R23" s="132"/>
    </row>
    <row r="24" spans="1:21" ht="13.8" thickBot="1" x14ac:dyDescent="0.3">
      <c r="A24" s="138" t="s">
        <v>99</v>
      </c>
      <c r="B24" s="111"/>
      <c r="C24" s="144">
        <f>C16+C17+C18+C19+C20+C21+C22+C14</f>
        <v>209936841759</v>
      </c>
      <c r="D24" s="145">
        <f>SUM(D14:D22)</f>
        <v>0</v>
      </c>
      <c r="E24" s="146"/>
      <c r="F24" s="144">
        <f>F16+F17+F18+F19+F20+F21+F22</f>
        <v>0</v>
      </c>
      <c r="G24" s="146">
        <f>SUM(G14:G23)</f>
        <v>0</v>
      </c>
      <c r="H24" s="144">
        <f>H16+H17+H18+H19+H20+H21+H22+H14</f>
        <v>11423641075</v>
      </c>
      <c r="I24" s="146"/>
      <c r="J24" s="144">
        <f>J16+J17+J18+J19+J20+J21+J22</f>
        <v>0</v>
      </c>
      <c r="K24" s="146"/>
      <c r="L24" s="144">
        <f>L16+L17+L18+L19+L20+L21+L22+L14</f>
        <v>3006068213</v>
      </c>
      <c r="M24" s="146"/>
      <c r="N24" s="144">
        <f>N16+N17+N18+N19+N20+N21+N22</f>
        <v>0</v>
      </c>
      <c r="O24" s="146"/>
      <c r="P24" s="144">
        <f>P16+P17+P18+P19+P20+P21+P22+P14</f>
        <v>8525141338</v>
      </c>
      <c r="Q24" s="143"/>
      <c r="R24" s="144">
        <f>R16+R17+R18+R19+R20+R21+R22</f>
        <v>0</v>
      </c>
      <c r="S24" s="143"/>
      <c r="T24" s="144">
        <f>+C24+F24+H24+J24+L24+N24+P24+R24</f>
        <v>232891692385</v>
      </c>
      <c r="U24" s="147"/>
    </row>
    <row r="25" spans="1:21" ht="13.8" thickTop="1" x14ac:dyDescent="0.25">
      <c r="A25" s="148"/>
      <c r="B25" s="111"/>
      <c r="C25" s="149"/>
      <c r="D25" s="150"/>
      <c r="E25" s="150"/>
      <c r="F25" s="149"/>
      <c r="G25" s="150"/>
      <c r="H25" s="149"/>
      <c r="I25" s="150"/>
      <c r="J25" s="149"/>
      <c r="K25" s="150"/>
      <c r="L25" s="149"/>
      <c r="M25" s="150"/>
      <c r="N25" s="149"/>
      <c r="O25" s="150"/>
      <c r="P25" s="149"/>
      <c r="Q25" s="151"/>
      <c r="R25" s="149"/>
      <c r="S25" s="151"/>
      <c r="T25" s="149"/>
      <c r="U25" s="147"/>
    </row>
    <row r="26" spans="1:21" s="153" customFormat="1" x14ac:dyDescent="0.25">
      <c r="A26" s="152" t="s">
        <v>100</v>
      </c>
      <c r="C26" s="150">
        <v>0</v>
      </c>
      <c r="D26" s="154"/>
      <c r="E26" s="155"/>
      <c r="F26" s="150"/>
      <c r="G26" s="155"/>
      <c r="H26" s="150"/>
      <c r="I26" s="155"/>
      <c r="J26" s="150"/>
      <c r="K26" s="155"/>
      <c r="L26" s="150"/>
      <c r="M26" s="155"/>
      <c r="N26" s="150"/>
      <c r="O26" s="155"/>
      <c r="P26" s="156">
        <f>-C26</f>
        <v>0</v>
      </c>
      <c r="Q26" s="154"/>
      <c r="R26" s="150"/>
      <c r="S26" s="154"/>
      <c r="T26" s="150">
        <f>+C26+F26+H26+J26+L26+N26+P26+R26</f>
        <v>0</v>
      </c>
      <c r="U26" s="157"/>
    </row>
    <row r="27" spans="1:21" s="153" customFormat="1" x14ac:dyDescent="0.25">
      <c r="A27" s="152" t="s">
        <v>101</v>
      </c>
      <c r="C27" s="150">
        <v>10497907096</v>
      </c>
      <c r="D27" s="154"/>
      <c r="E27" s="155"/>
      <c r="F27" s="150"/>
      <c r="G27" s="155"/>
      <c r="H27" s="150"/>
      <c r="I27" s="155"/>
      <c r="J27" s="150"/>
      <c r="K27" s="155"/>
      <c r="L27" s="150"/>
      <c r="M27" s="155"/>
      <c r="N27" s="150"/>
      <c r="O27" s="155"/>
      <c r="P27" s="156">
        <f>-P24</f>
        <v>-8525141338</v>
      </c>
      <c r="Q27" s="154"/>
      <c r="R27" s="150"/>
      <c r="S27" s="154"/>
      <c r="T27" s="150">
        <f>+C27+F27+H27+J27+L27+N27+P27+R27</f>
        <v>1972765758</v>
      </c>
      <c r="U27" s="157"/>
    </row>
    <row r="28" spans="1:21" s="153" customFormat="1" x14ac:dyDescent="0.25">
      <c r="A28" s="152" t="s">
        <v>102</v>
      </c>
      <c r="C28" s="150"/>
      <c r="D28" s="154"/>
      <c r="E28" s="155"/>
      <c r="F28" s="150"/>
      <c r="G28" s="155"/>
      <c r="H28" s="150"/>
      <c r="I28" s="155"/>
      <c r="J28" s="150"/>
      <c r="K28" s="155"/>
      <c r="L28" s="150">
        <v>266585227</v>
      </c>
      <c r="M28" s="155"/>
      <c r="N28" s="150"/>
      <c r="O28" s="155"/>
      <c r="P28" s="156">
        <v>0</v>
      </c>
      <c r="Q28" s="154"/>
      <c r="R28" s="150"/>
      <c r="S28" s="154"/>
      <c r="T28" s="150">
        <f>+C28+F28+H28+J28+L28+N28+P28+R28</f>
        <v>266585227</v>
      </c>
      <c r="U28" s="157"/>
    </row>
    <row r="29" spans="1:21" ht="26.4" x14ac:dyDescent="0.25">
      <c r="A29" s="141" t="s">
        <v>103</v>
      </c>
      <c r="N29" s="142"/>
      <c r="R29" s="158"/>
      <c r="S29" s="147"/>
    </row>
    <row r="30" spans="1:21" x14ac:dyDescent="0.25">
      <c r="A30" s="138" t="s">
        <v>96</v>
      </c>
      <c r="B30" s="159"/>
      <c r="C30" s="139"/>
      <c r="F30" s="139"/>
      <c r="H30" s="139"/>
      <c r="J30" s="139"/>
      <c r="L30" s="139"/>
      <c r="N30" s="139"/>
      <c r="P30" s="139"/>
      <c r="R30" s="139"/>
      <c r="S30" s="130"/>
      <c r="T30" s="139">
        <f>+C30+F30+H30+J30+L30+N30+P30+R30</f>
        <v>0</v>
      </c>
    </row>
    <row r="31" spans="1:21" x14ac:dyDescent="0.25">
      <c r="A31" s="159" t="s">
        <v>104</v>
      </c>
      <c r="B31" s="159"/>
      <c r="L31" s="142"/>
      <c r="S31" s="127"/>
    </row>
    <row r="32" spans="1:21" x14ac:dyDescent="0.25">
      <c r="A32" s="138" t="s">
        <v>98</v>
      </c>
      <c r="C32" s="139"/>
      <c r="F32" s="139"/>
      <c r="H32" s="139"/>
      <c r="J32" s="139"/>
      <c r="L32" s="139"/>
      <c r="N32" s="139"/>
      <c r="P32" s="139">
        <v>11659727432</v>
      </c>
      <c r="R32" s="139"/>
      <c r="S32" s="130"/>
      <c r="T32" s="139">
        <f>+C32+F32+H32+J32+L32+N32+P32+R32</f>
        <v>11659727432</v>
      </c>
    </row>
    <row r="33" spans="1:21" x14ac:dyDescent="0.25">
      <c r="R33" s="132"/>
    </row>
    <row r="34" spans="1:21" ht="13.8" thickBot="1" x14ac:dyDescent="0.3">
      <c r="A34" s="138" t="s">
        <v>105</v>
      </c>
      <c r="B34" s="111"/>
      <c r="C34" s="144">
        <f>C24+C29+C30+C31+C32+C26+C27+C28</f>
        <v>220434748855</v>
      </c>
      <c r="D34" s="145">
        <f>SUM(D24:D32)</f>
        <v>0</v>
      </c>
      <c r="E34" s="160"/>
      <c r="F34" s="144">
        <f>F24+F29+F30+F31+F32</f>
        <v>0</v>
      </c>
      <c r="G34" s="160"/>
      <c r="H34" s="144">
        <f>H24+H29+H30+H31+H32+H26+H27+H28</f>
        <v>11423641075</v>
      </c>
      <c r="I34" s="160"/>
      <c r="J34" s="144">
        <f>J24+J29+J30+J31+J32</f>
        <v>0</v>
      </c>
      <c r="K34" s="160"/>
      <c r="L34" s="144">
        <f>L24+L29+L30+L31+L32+L26+L27+L28</f>
        <v>3272653440</v>
      </c>
      <c r="M34" s="160"/>
      <c r="N34" s="144">
        <f>N24+N29+N30+N31+N32</f>
        <v>0</v>
      </c>
      <c r="O34" s="160"/>
      <c r="P34" s="144">
        <f>P24+P29+P30+P31+P32+P26+P27+P28</f>
        <v>11659727432</v>
      </c>
      <c r="R34" s="144">
        <f>R24+R29+R30+R31+R32</f>
        <v>0</v>
      </c>
      <c r="S34" s="143"/>
      <c r="T34" s="144">
        <f>T24+T29+T30+T31+T32+T27+T28</f>
        <v>246790770802</v>
      </c>
      <c r="U34" s="147"/>
    </row>
    <row r="35" spans="1:21" ht="13.8" thickTop="1" x14ac:dyDescent="0.25">
      <c r="A35" s="111"/>
      <c r="B35" s="111"/>
      <c r="C35" s="161"/>
      <c r="D35" s="162"/>
      <c r="E35" s="160"/>
      <c r="F35" s="161"/>
      <c r="G35" s="160"/>
      <c r="H35" s="161"/>
      <c r="I35" s="160"/>
      <c r="J35" s="161"/>
      <c r="K35" s="160"/>
      <c r="L35" s="161"/>
      <c r="M35" s="160"/>
      <c r="N35" s="161"/>
      <c r="O35" s="160"/>
      <c r="P35" s="161"/>
      <c r="R35" s="163"/>
    </row>
    <row r="36" spans="1:21" x14ac:dyDescent="0.25">
      <c r="A36" s="1" t="s">
        <v>48</v>
      </c>
      <c r="C36" s="143"/>
      <c r="D36" s="143"/>
      <c r="E36" s="164"/>
      <c r="F36" s="143"/>
      <c r="G36" s="164"/>
      <c r="H36" s="1"/>
      <c r="I36" s="1"/>
      <c r="K36" s="164"/>
      <c r="L36" s="143"/>
      <c r="M36" s="164"/>
      <c r="N36" s="143"/>
      <c r="O36" s="164"/>
      <c r="P36" s="143"/>
      <c r="U36" s="147"/>
    </row>
    <row r="37" spans="1:21" x14ac:dyDescent="0.25">
      <c r="C37" s="143"/>
      <c r="D37" s="143"/>
      <c r="E37" s="164"/>
      <c r="F37" s="143"/>
      <c r="G37" s="164"/>
      <c r="H37" s="1"/>
      <c r="I37" s="1"/>
      <c r="K37" s="164"/>
      <c r="L37" s="143"/>
      <c r="M37" s="164"/>
      <c r="N37" s="143"/>
      <c r="O37" s="164"/>
      <c r="P37" s="143"/>
    </row>
    <row r="38" spans="1:21" x14ac:dyDescent="0.25">
      <c r="C38" s="143"/>
      <c r="D38" s="143"/>
      <c r="E38" s="164"/>
      <c r="F38" s="143"/>
      <c r="G38" s="164"/>
      <c r="H38" s="1"/>
      <c r="I38" s="1"/>
      <c r="K38" s="164"/>
      <c r="L38" s="143"/>
      <c r="M38" s="164"/>
      <c r="N38" s="143"/>
      <c r="O38" s="164"/>
      <c r="P38" s="143"/>
    </row>
    <row r="39" spans="1:21" x14ac:dyDescent="0.25">
      <c r="A39" s="301" t="s">
        <v>106</v>
      </c>
      <c r="B39" s="301"/>
      <c r="C39" s="301"/>
      <c r="D39" s="301"/>
      <c r="E39" s="301"/>
      <c r="F39" s="301"/>
      <c r="G39" s="301"/>
      <c r="H39" s="301"/>
      <c r="I39" s="301"/>
      <c r="J39" s="301"/>
      <c r="K39" s="301"/>
      <c r="L39" s="301"/>
      <c r="M39" s="301"/>
      <c r="N39" s="301"/>
      <c r="O39" s="301"/>
      <c r="P39" s="301"/>
      <c r="Q39" s="301"/>
      <c r="R39" s="301"/>
      <c r="S39" s="301"/>
      <c r="T39" s="301"/>
    </row>
    <row r="40" spans="1:21" x14ac:dyDescent="0.25">
      <c r="C40" s="143"/>
      <c r="D40" s="143"/>
      <c r="E40" s="164"/>
      <c r="F40" s="143"/>
      <c r="G40" s="164"/>
      <c r="H40" s="1"/>
      <c r="I40" s="1"/>
      <c r="K40" s="164"/>
      <c r="L40" s="143"/>
      <c r="M40" s="164"/>
      <c r="N40" s="143"/>
      <c r="O40" s="164"/>
      <c r="P40" s="143"/>
    </row>
    <row r="41" spans="1:21" x14ac:dyDescent="0.25">
      <c r="C41" s="143"/>
      <c r="D41" s="143"/>
      <c r="E41" s="164"/>
      <c r="F41" s="143"/>
      <c r="G41" s="164"/>
      <c r="H41" s="1"/>
      <c r="I41" s="1"/>
      <c r="K41" s="164"/>
      <c r="L41" s="143"/>
      <c r="M41" s="164"/>
      <c r="N41" s="143"/>
      <c r="O41" s="164"/>
      <c r="P41" s="143"/>
    </row>
    <row r="42" spans="1:21" x14ac:dyDescent="0.25">
      <c r="C42" s="143"/>
      <c r="D42" s="143"/>
      <c r="E42" s="164"/>
      <c r="F42" s="143"/>
      <c r="G42" s="164"/>
      <c r="H42" s="1"/>
      <c r="I42" s="1"/>
      <c r="K42" s="164"/>
      <c r="L42" s="143"/>
      <c r="M42" s="164"/>
      <c r="N42" s="143"/>
      <c r="O42" s="164"/>
      <c r="P42" s="143"/>
    </row>
    <row r="43" spans="1:21" x14ac:dyDescent="0.25">
      <c r="C43" s="143"/>
      <c r="D43" s="143"/>
      <c r="E43" s="164"/>
      <c r="F43" s="143"/>
      <c r="G43" s="164"/>
      <c r="H43" s="1"/>
      <c r="I43" s="1"/>
      <c r="K43" s="164"/>
      <c r="L43" s="143"/>
      <c r="M43" s="164"/>
      <c r="N43" s="143"/>
      <c r="O43" s="164"/>
      <c r="P43" s="143"/>
    </row>
    <row r="45" spans="1:21" s="17" customFormat="1" ht="13.8" x14ac:dyDescent="0.25">
      <c r="A45" s="42"/>
      <c r="B45" s="42"/>
      <c r="C45" s="42"/>
      <c r="D45" s="56"/>
      <c r="E45" s="78"/>
      <c r="F45" s="78"/>
    </row>
    <row r="46" spans="1:21" s="17" customFormat="1" ht="15" x14ac:dyDescent="0.25">
      <c r="A46" s="79"/>
      <c r="B46" s="291"/>
      <c r="C46" s="291"/>
      <c r="D46" s="82"/>
      <c r="G46" s="83"/>
      <c r="I46" s="81"/>
      <c r="J46" s="291" t="s">
        <v>143</v>
      </c>
      <c r="K46" s="291"/>
    </row>
  </sheetData>
  <mergeCells count="19">
    <mergeCell ref="N11:N12"/>
    <mergeCell ref="P11:P12"/>
    <mergeCell ref="R11:R12"/>
    <mergeCell ref="T11:T12"/>
    <mergeCell ref="A39:T39"/>
    <mergeCell ref="L11:L12"/>
    <mergeCell ref="B46:C46"/>
    <mergeCell ref="J46:K46"/>
    <mergeCell ref="A11:A12"/>
    <mergeCell ref="C11:C12"/>
    <mergeCell ref="F11:F12"/>
    <mergeCell ref="H11:H12"/>
    <mergeCell ref="J11:J12"/>
    <mergeCell ref="A4:P4"/>
    <mergeCell ref="A5:P5"/>
    <mergeCell ref="A6:P6"/>
    <mergeCell ref="A7:P7"/>
    <mergeCell ref="C10:F10"/>
    <mergeCell ref="L10:P10"/>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6036-DC12-428D-AAA4-1B20511C6880}">
  <sheetPr>
    <tabColor theme="3" tint="0.249977111117893"/>
  </sheetPr>
  <dimension ref="B2:K51"/>
  <sheetViews>
    <sheetView showGridLines="0" topLeftCell="A32" workbookViewId="0">
      <selection activeCell="D62" sqref="D62"/>
    </sheetView>
  </sheetViews>
  <sheetFormatPr baseColWidth="10" defaultColWidth="10.77734375" defaultRowHeight="13.8" x14ac:dyDescent="0.25"/>
  <cols>
    <col min="1" max="1" width="4.109375" style="17" customWidth="1"/>
    <col min="2" max="2" width="78" style="17" customWidth="1"/>
    <col min="3" max="3" width="21.109375" style="173" customWidth="1"/>
    <col min="4" max="4" width="27.6640625" style="173" customWidth="1"/>
    <col min="5" max="5" width="2.33203125" style="17" customWidth="1"/>
    <col min="6" max="6" width="5.33203125" style="17" customWidth="1"/>
    <col min="7" max="7" width="2.109375" style="17" customWidth="1"/>
    <col min="8" max="8" width="4.33203125" style="17" customWidth="1"/>
    <col min="9" max="9" width="21.33203125" style="17" customWidth="1"/>
    <col min="10" max="10" width="16.33203125" style="173" bestFit="1" customWidth="1"/>
    <col min="11" max="16384" width="10.77734375" style="17"/>
  </cols>
  <sheetData>
    <row r="2" spans="2:10" x14ac:dyDescent="0.25">
      <c r="B2" s="167"/>
      <c r="C2" s="168"/>
      <c r="D2" s="168"/>
      <c r="J2" s="17"/>
    </row>
    <row r="3" spans="2:10" hidden="1" x14ac:dyDescent="0.25">
      <c r="B3" s="302"/>
      <c r="C3" s="302"/>
      <c r="D3" s="302"/>
      <c r="J3" s="17"/>
    </row>
    <row r="4" spans="2:10" x14ac:dyDescent="0.25">
      <c r="B4" s="167"/>
      <c r="C4" s="168"/>
      <c r="D4" s="168"/>
      <c r="J4" s="17"/>
    </row>
    <row r="5" spans="2:10" s="1" customFormat="1" x14ac:dyDescent="0.25">
      <c r="B5" s="295" t="s">
        <v>107</v>
      </c>
      <c r="C5" s="295"/>
      <c r="D5" s="295"/>
    </row>
    <row r="6" spans="2:10" s="1" customFormat="1" x14ac:dyDescent="0.25">
      <c r="B6" s="295" t="s">
        <v>108</v>
      </c>
      <c r="C6" s="295"/>
      <c r="D6" s="295"/>
    </row>
    <row r="7" spans="2:10" s="1" customFormat="1" x14ac:dyDescent="0.25">
      <c r="B7" s="303" t="s">
        <v>78</v>
      </c>
      <c r="C7" s="303"/>
      <c r="D7" s="303"/>
    </row>
    <row r="8" spans="2:10" s="1" customFormat="1" x14ac:dyDescent="0.25">
      <c r="B8" s="303" t="s">
        <v>109</v>
      </c>
      <c r="C8" s="303"/>
      <c r="D8" s="303"/>
    </row>
    <row r="9" spans="2:10" s="1" customFormat="1" x14ac:dyDescent="0.25">
      <c r="B9" s="169"/>
      <c r="C9" s="169"/>
      <c r="D9" s="169"/>
    </row>
    <row r="10" spans="2:10" s="1" customFormat="1" x14ac:dyDescent="0.25">
      <c r="B10" s="169"/>
      <c r="C10" s="169"/>
      <c r="D10" s="169"/>
    </row>
    <row r="11" spans="2:10" s="1" customFormat="1" ht="13.2" x14ac:dyDescent="0.25">
      <c r="B11" s="170"/>
      <c r="C11" s="171" t="s">
        <v>110</v>
      </c>
      <c r="D11" s="171" t="s">
        <v>111</v>
      </c>
    </row>
    <row r="12" spans="2:10" s="1" customFormat="1" x14ac:dyDescent="0.25">
      <c r="B12" s="17"/>
      <c r="C12" s="172"/>
      <c r="D12" s="172"/>
    </row>
    <row r="13" spans="2:10" s="1" customFormat="1" x14ac:dyDescent="0.25">
      <c r="B13" s="131" t="s">
        <v>112</v>
      </c>
      <c r="C13" s="173"/>
      <c r="D13" s="173"/>
      <c r="J13" s="127"/>
    </row>
    <row r="14" spans="2:10" s="1" customFormat="1" ht="13.2" x14ac:dyDescent="0.25">
      <c r="B14" s="10" t="s">
        <v>113</v>
      </c>
      <c r="C14" s="174">
        <v>114525131094</v>
      </c>
      <c r="D14" s="175">
        <v>137435144546</v>
      </c>
      <c r="J14" s="127"/>
    </row>
    <row r="15" spans="2:10" s="1" customFormat="1" ht="13.2" x14ac:dyDescent="0.25">
      <c r="B15" s="10" t="s">
        <v>114</v>
      </c>
      <c r="C15" s="176">
        <v>-55244231512</v>
      </c>
      <c r="D15" s="177">
        <v>-142509970689</v>
      </c>
      <c r="G15" s="147"/>
      <c r="I15" s="178"/>
      <c r="J15" s="178"/>
    </row>
    <row r="16" spans="2:10" s="1" customFormat="1" ht="13.2" x14ac:dyDescent="0.25">
      <c r="B16" s="10" t="s">
        <v>115</v>
      </c>
      <c r="C16" s="174">
        <v>0</v>
      </c>
      <c r="D16" s="177">
        <v>0</v>
      </c>
      <c r="G16" s="147"/>
      <c r="I16" s="179"/>
      <c r="J16" s="127"/>
    </row>
    <row r="17" spans="2:10" s="1" customFormat="1" ht="13.2" x14ac:dyDescent="0.25">
      <c r="B17" s="10" t="s">
        <v>116</v>
      </c>
      <c r="C17" s="176">
        <v>-12774334052</v>
      </c>
      <c r="D17" s="177">
        <v>-8453459814</v>
      </c>
      <c r="G17" s="147"/>
      <c r="I17" s="179"/>
      <c r="J17" s="127"/>
    </row>
    <row r="18" spans="2:10" s="1" customFormat="1" ht="13.2" x14ac:dyDescent="0.25">
      <c r="B18" s="10" t="s">
        <v>117</v>
      </c>
      <c r="C18" s="176">
        <v>3381309838</v>
      </c>
      <c r="D18" s="177">
        <v>4389501117</v>
      </c>
      <c r="G18" s="147"/>
      <c r="J18" s="127"/>
    </row>
    <row r="19" spans="2:10" s="1" customFormat="1" ht="13.2" x14ac:dyDescent="0.25">
      <c r="B19" s="10" t="s">
        <v>118</v>
      </c>
      <c r="C19" s="176">
        <v>-233087253</v>
      </c>
      <c r="D19" s="177">
        <v>-879105189</v>
      </c>
      <c r="G19" s="147"/>
      <c r="J19" s="127"/>
    </row>
    <row r="20" spans="2:10" s="1" customFormat="1" x14ac:dyDescent="0.25">
      <c r="B20" s="180" t="s">
        <v>119</v>
      </c>
      <c r="C20" s="181">
        <f>SUM(C14:C19)</f>
        <v>49654788115</v>
      </c>
      <c r="D20" s="181">
        <f>SUM(D14:D19)</f>
        <v>-10017890029</v>
      </c>
      <c r="I20" s="134"/>
      <c r="J20" s="127"/>
    </row>
    <row r="21" spans="2:10" s="1" customFormat="1" x14ac:dyDescent="0.25">
      <c r="B21" s="17"/>
      <c r="C21" s="173"/>
      <c r="D21" s="173"/>
      <c r="J21" s="127"/>
    </row>
    <row r="22" spans="2:10" s="1" customFormat="1" x14ac:dyDescent="0.25">
      <c r="B22" s="131" t="s">
        <v>120</v>
      </c>
      <c r="C22" s="173"/>
      <c r="D22" s="173"/>
      <c r="J22" s="127"/>
    </row>
    <row r="23" spans="2:10" s="1" customFormat="1" ht="13.2" x14ac:dyDescent="0.25">
      <c r="B23" s="10" t="s">
        <v>121</v>
      </c>
      <c r="C23" s="182">
        <v>-42109876131</v>
      </c>
      <c r="D23" s="183">
        <v>-100250499888</v>
      </c>
      <c r="G23" s="147"/>
      <c r="J23" s="127"/>
    </row>
    <row r="24" spans="2:10" s="1" customFormat="1" ht="13.2" x14ac:dyDescent="0.25">
      <c r="B24" s="10" t="s">
        <v>122</v>
      </c>
      <c r="C24" s="182">
        <v>0</v>
      </c>
      <c r="D24" s="182">
        <v>0</v>
      </c>
      <c r="G24" s="147"/>
      <c r="J24" s="127"/>
    </row>
    <row r="25" spans="2:10" s="1" customFormat="1" ht="13.2" x14ac:dyDescent="0.25">
      <c r="B25" s="10" t="s">
        <v>123</v>
      </c>
      <c r="C25" s="182">
        <v>0</v>
      </c>
      <c r="D25" s="182">
        <v>0</v>
      </c>
      <c r="J25" s="127"/>
    </row>
    <row r="26" spans="2:10" s="1" customFormat="1" ht="13.2" x14ac:dyDescent="0.25">
      <c r="B26" s="10" t="s">
        <v>124</v>
      </c>
      <c r="C26" s="182">
        <v>0</v>
      </c>
      <c r="D26" s="182">
        <v>0</v>
      </c>
      <c r="J26" s="127"/>
    </row>
    <row r="27" spans="2:10" s="1" customFormat="1" ht="13.2" x14ac:dyDescent="0.25">
      <c r="B27" s="10" t="s">
        <v>125</v>
      </c>
      <c r="C27" s="182">
        <v>0</v>
      </c>
      <c r="D27" s="182">
        <v>0</v>
      </c>
      <c r="J27" s="127"/>
    </row>
    <row r="28" spans="2:10" s="1" customFormat="1" ht="13.2" x14ac:dyDescent="0.25">
      <c r="B28" s="10" t="s">
        <v>126</v>
      </c>
      <c r="C28" s="182">
        <v>0</v>
      </c>
      <c r="D28" s="182">
        <v>0</v>
      </c>
      <c r="J28" s="127"/>
    </row>
    <row r="29" spans="2:10" s="1" customFormat="1" x14ac:dyDescent="0.25">
      <c r="B29" s="180" t="s">
        <v>127</v>
      </c>
      <c r="C29" s="181">
        <f>SUM(C23:C28)</f>
        <v>-42109876131</v>
      </c>
      <c r="D29" s="181">
        <f>SUM(D23:D28)</f>
        <v>-100250499888</v>
      </c>
      <c r="J29" s="127"/>
    </row>
    <row r="30" spans="2:10" s="1" customFormat="1" x14ac:dyDescent="0.25">
      <c r="B30" s="17"/>
      <c r="C30" s="173"/>
      <c r="D30" s="173"/>
      <c r="J30" s="127"/>
    </row>
    <row r="31" spans="2:10" s="1" customFormat="1" x14ac:dyDescent="0.25">
      <c r="B31" s="131" t="s">
        <v>128</v>
      </c>
      <c r="C31" s="173"/>
      <c r="D31" s="173"/>
      <c r="J31" s="127"/>
    </row>
    <row r="32" spans="2:10" s="1" customFormat="1" ht="13.2" x14ac:dyDescent="0.25">
      <c r="B32" s="10" t="s">
        <v>129</v>
      </c>
      <c r="C32" s="182">
        <v>-11848753332</v>
      </c>
      <c r="D32" s="183">
        <v>103076920062</v>
      </c>
      <c r="I32" s="184"/>
      <c r="J32" s="127"/>
    </row>
    <row r="33" spans="2:10" s="1" customFormat="1" ht="13.2" x14ac:dyDescent="0.25">
      <c r="B33" s="10" t="s">
        <v>130</v>
      </c>
      <c r="C33" s="182">
        <v>0</v>
      </c>
      <c r="D33" s="182">
        <v>0</v>
      </c>
      <c r="J33" s="127"/>
    </row>
    <row r="34" spans="2:10" s="1" customFormat="1" ht="13.2" x14ac:dyDescent="0.25">
      <c r="B34" s="10" t="s">
        <v>131</v>
      </c>
      <c r="C34" s="182">
        <v>0</v>
      </c>
      <c r="D34" s="182">
        <v>0</v>
      </c>
      <c r="J34" s="127"/>
    </row>
    <row r="35" spans="2:10" s="1" customFormat="1" x14ac:dyDescent="0.25">
      <c r="B35" s="180" t="s">
        <v>132</v>
      </c>
      <c r="C35" s="181">
        <f>C32+C33+C34</f>
        <v>-11848753332</v>
      </c>
      <c r="D35" s="181">
        <f>D32+D33+D34</f>
        <v>103076920062</v>
      </c>
      <c r="J35" s="127"/>
    </row>
    <row r="36" spans="2:10" s="1" customFormat="1" ht="13.2" x14ac:dyDescent="0.25">
      <c r="B36" s="185"/>
      <c r="C36" s="186"/>
      <c r="D36" s="186"/>
      <c r="J36" s="187"/>
    </row>
    <row r="37" spans="2:10" s="1" customFormat="1" ht="13.2" x14ac:dyDescent="0.25">
      <c r="B37" s="188" t="s">
        <v>133</v>
      </c>
      <c r="C37" s="182">
        <f>+C35+C29+C20</f>
        <v>-4303841348</v>
      </c>
      <c r="D37" s="182">
        <f>+D35+D29+D20</f>
        <v>-7191469855</v>
      </c>
      <c r="J37" s="127"/>
    </row>
    <row r="38" spans="2:10" x14ac:dyDescent="0.25">
      <c r="B38" s="188" t="s">
        <v>134</v>
      </c>
      <c r="C38" s="182">
        <v>-1693064949</v>
      </c>
      <c r="D38" s="182">
        <v>1022413134</v>
      </c>
    </row>
    <row r="39" spans="2:10" s="1" customFormat="1" ht="13.2" x14ac:dyDescent="0.25">
      <c r="B39" s="188" t="s">
        <v>135</v>
      </c>
      <c r="C39" s="189">
        <f>+D41</f>
        <v>10751204612</v>
      </c>
      <c r="D39" s="189">
        <v>16920261333</v>
      </c>
      <c r="I39" s="127"/>
      <c r="J39" s="127"/>
    </row>
    <row r="40" spans="2:10" s="1" customFormat="1" ht="13.2" x14ac:dyDescent="0.25">
      <c r="B40" s="10"/>
      <c r="C40" s="189"/>
      <c r="D40" s="189"/>
      <c r="I40" s="127"/>
      <c r="J40" s="127"/>
    </row>
    <row r="41" spans="2:10" s="1" customFormat="1" x14ac:dyDescent="0.25">
      <c r="B41" s="180" t="s">
        <v>136</v>
      </c>
      <c r="C41" s="181">
        <f>+SUM(C37:C39)</f>
        <v>4754298315</v>
      </c>
      <c r="D41" s="181">
        <f>+SUM(D37:D39)</f>
        <v>10751204612</v>
      </c>
      <c r="J41" s="127"/>
    </row>
    <row r="42" spans="2:10" s="1" customFormat="1" x14ac:dyDescent="0.25">
      <c r="B42" s="17"/>
      <c r="C42" s="190" t="e">
        <v>#REF!</v>
      </c>
      <c r="D42" s="191"/>
      <c r="J42" s="127"/>
    </row>
    <row r="43" spans="2:10" x14ac:dyDescent="0.25">
      <c r="B43" s="17" t="s">
        <v>48</v>
      </c>
      <c r="C43" s="143"/>
      <c r="D43" s="143"/>
    </row>
    <row r="44" spans="2:10" x14ac:dyDescent="0.25">
      <c r="C44" s="143"/>
      <c r="D44" s="143"/>
    </row>
    <row r="45" spans="2:10" x14ac:dyDescent="0.25">
      <c r="C45" s="143"/>
      <c r="D45" s="143"/>
    </row>
    <row r="46" spans="2:10" x14ac:dyDescent="0.25">
      <c r="C46" s="143"/>
      <c r="D46" s="143"/>
    </row>
    <row r="47" spans="2:10" x14ac:dyDescent="0.25">
      <c r="C47" s="191"/>
      <c r="D47" s="191"/>
    </row>
    <row r="48" spans="2:10" x14ac:dyDescent="0.25">
      <c r="C48" s="191"/>
      <c r="D48" s="191"/>
    </row>
    <row r="49" spans="2:11" x14ac:dyDescent="0.25">
      <c r="B49" s="42"/>
      <c r="C49" s="42"/>
      <c r="D49" s="56"/>
      <c r="E49" s="78"/>
      <c r="F49" s="78"/>
      <c r="J49" s="17"/>
    </row>
    <row r="50" spans="2:11" ht="15" x14ac:dyDescent="0.25">
      <c r="B50" s="120"/>
      <c r="C50" s="192"/>
      <c r="D50" s="292"/>
      <c r="E50" s="292"/>
      <c r="G50" s="83"/>
      <c r="I50" s="120"/>
    </row>
    <row r="51" spans="2:11" x14ac:dyDescent="0.25">
      <c r="B51" s="1"/>
      <c r="C51" s="127"/>
      <c r="D51" s="127"/>
      <c r="E51" s="128"/>
      <c r="F51" s="127"/>
      <c r="G51" s="128"/>
      <c r="H51" s="127"/>
      <c r="I51" s="128"/>
      <c r="J51" s="127"/>
      <c r="K51" s="128"/>
    </row>
  </sheetData>
  <mergeCells count="6">
    <mergeCell ref="D50:E50"/>
    <mergeCell ref="B3:D3"/>
    <mergeCell ref="B5:D5"/>
    <mergeCell ref="B6:D6"/>
    <mergeCell ref="B7:D7"/>
    <mergeCell ref="B8:D8"/>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6FC9A-3554-4225-B401-090C46E8DD21}">
  <sheetPr>
    <tabColor theme="3" tint="0.249977111117893"/>
  </sheetPr>
  <dimension ref="B1:N598"/>
  <sheetViews>
    <sheetView showGridLines="0" topLeftCell="A587" zoomScale="85" zoomScaleNormal="85" workbookViewId="0">
      <selection activeCell="F592" sqref="F592"/>
    </sheetView>
  </sheetViews>
  <sheetFormatPr baseColWidth="10" defaultColWidth="11.33203125" defaultRowHeight="13.8" x14ac:dyDescent="0.25"/>
  <cols>
    <col min="1" max="1" width="3.21875" style="17" customWidth="1"/>
    <col min="2" max="2" width="16.88671875" style="17" customWidth="1"/>
    <col min="3" max="3" width="18.5546875" style="17" customWidth="1"/>
    <col min="4" max="4" width="11.33203125" style="17"/>
    <col min="5" max="5" width="15" style="17" bestFit="1" customWidth="1"/>
    <col min="6" max="6" width="15.44140625" style="17" customWidth="1"/>
    <col min="7" max="7" width="15.77734375" style="17" customWidth="1"/>
    <col min="8" max="9" width="16.44140625" style="17" customWidth="1"/>
    <col min="10" max="10" width="17.6640625" style="17" customWidth="1"/>
    <col min="11" max="16384" width="11.33203125" style="17"/>
  </cols>
  <sheetData>
    <row r="1" spans="2:13" ht="15" customHeight="1" x14ac:dyDescent="0.25">
      <c r="J1" s="18"/>
    </row>
    <row r="7" spans="2:13" ht="46.8" customHeight="1" x14ac:dyDescent="0.25">
      <c r="B7" s="16" t="s">
        <v>137</v>
      </c>
      <c r="C7" s="16"/>
      <c r="D7" s="16"/>
      <c r="E7" s="16"/>
      <c r="F7" s="16"/>
      <c r="G7" s="16"/>
      <c r="H7" s="328" t="str">
        <f>+[1]Indice!$B$6</f>
        <v>AL 30 DE SETIEMBRE "2024" COMPARATIVO CON 30 DE SETIEMBRE "2023"</v>
      </c>
      <c r="I7" s="328"/>
      <c r="J7" s="279"/>
      <c r="K7" s="19"/>
      <c r="L7" s="19"/>
      <c r="M7" s="19"/>
    </row>
    <row r="8" spans="2:13" x14ac:dyDescent="0.25">
      <c r="B8" s="19" t="s">
        <v>138</v>
      </c>
      <c r="C8" s="19"/>
      <c r="D8" s="19"/>
      <c r="E8" s="19"/>
      <c r="F8" s="19"/>
      <c r="G8" s="19" t="s">
        <v>139</v>
      </c>
      <c r="H8" s="19"/>
      <c r="I8" s="19"/>
      <c r="J8" s="19"/>
      <c r="K8" s="19"/>
      <c r="L8" s="19"/>
      <c r="M8" s="19"/>
    </row>
    <row r="9" spans="2:13" x14ac:dyDescent="0.25">
      <c r="B9" s="309" t="s">
        <v>53</v>
      </c>
      <c r="C9" s="309"/>
      <c r="D9" s="309"/>
      <c r="E9" s="309"/>
      <c r="F9" s="309"/>
      <c r="G9" s="309"/>
      <c r="H9" s="309"/>
      <c r="I9" s="309"/>
      <c r="J9" s="309"/>
      <c r="K9" s="20"/>
      <c r="L9" s="20"/>
      <c r="M9" s="20"/>
    </row>
    <row r="10" spans="2:13" x14ac:dyDescent="0.25">
      <c r="B10" s="20"/>
      <c r="C10" s="20"/>
      <c r="D10" s="20"/>
      <c r="E10" s="20"/>
      <c r="F10" s="20"/>
      <c r="G10" s="20"/>
      <c r="H10" s="20"/>
      <c r="I10" s="20"/>
      <c r="J10" s="20"/>
      <c r="K10" s="20"/>
      <c r="L10" s="20"/>
      <c r="M10" s="20"/>
    </row>
    <row r="12" spans="2:13" ht="19.95" customHeight="1" x14ac:dyDescent="0.25">
      <c r="B12" s="16" t="s">
        <v>140</v>
      </c>
      <c r="C12" s="16"/>
      <c r="D12" s="16"/>
      <c r="E12" s="16"/>
      <c r="F12" s="16"/>
      <c r="G12" s="16"/>
      <c r="H12" s="16"/>
      <c r="I12" s="16"/>
      <c r="J12" s="16"/>
      <c r="K12" s="310"/>
      <c r="L12" s="310"/>
      <c r="M12" s="310"/>
    </row>
    <row r="13" spans="2:13" x14ac:dyDescent="0.25">
      <c r="B13" s="311"/>
      <c r="C13" s="311"/>
      <c r="D13" s="311"/>
      <c r="E13" s="311"/>
      <c r="F13" s="311"/>
      <c r="G13" s="311"/>
      <c r="H13" s="311"/>
      <c r="I13" s="311"/>
      <c r="J13" s="311"/>
    </row>
    <row r="14" spans="2:13" x14ac:dyDescent="0.25">
      <c r="B14" s="312" t="s">
        <v>224</v>
      </c>
      <c r="C14" s="312"/>
      <c r="D14" s="312"/>
      <c r="E14" s="312"/>
      <c r="F14" s="312"/>
      <c r="G14" s="312"/>
      <c r="H14" s="312"/>
      <c r="I14" s="312"/>
      <c r="J14" s="312"/>
      <c r="K14" s="20"/>
      <c r="L14" s="20"/>
      <c r="M14" s="20"/>
    </row>
    <row r="15" spans="2:13" x14ac:dyDescent="0.25">
      <c r="B15" s="312"/>
      <c r="C15" s="312"/>
      <c r="D15" s="312"/>
      <c r="E15" s="312"/>
      <c r="F15" s="312"/>
      <c r="G15" s="312"/>
      <c r="H15" s="312"/>
      <c r="I15" s="312"/>
      <c r="J15" s="312"/>
    </row>
    <row r="16" spans="2:13" x14ac:dyDescent="0.25">
      <c r="B16" s="312"/>
      <c r="C16" s="312"/>
      <c r="D16" s="312"/>
      <c r="E16" s="312"/>
      <c r="F16" s="312"/>
      <c r="G16" s="312"/>
      <c r="H16" s="312"/>
      <c r="I16" s="312"/>
      <c r="J16" s="312"/>
    </row>
    <row r="17" spans="2:10" x14ac:dyDescent="0.25">
      <c r="B17" s="312"/>
      <c r="C17" s="312"/>
      <c r="D17" s="312"/>
      <c r="E17" s="312"/>
      <c r="F17" s="312"/>
      <c r="G17" s="312"/>
      <c r="H17" s="312"/>
      <c r="I17" s="312"/>
      <c r="J17" s="312"/>
    </row>
    <row r="18" spans="2:10" x14ac:dyDescent="0.25">
      <c r="B18" s="312"/>
      <c r="C18" s="312"/>
      <c r="D18" s="312"/>
      <c r="E18" s="312"/>
      <c r="F18" s="312"/>
      <c r="G18" s="312"/>
      <c r="H18" s="312"/>
      <c r="I18" s="312"/>
      <c r="J18" s="312"/>
    </row>
    <row r="19" spans="2:10" x14ac:dyDescent="0.25">
      <c r="B19" s="312"/>
      <c r="C19" s="312"/>
      <c r="D19" s="312"/>
      <c r="E19" s="312"/>
      <c r="F19" s="312"/>
      <c r="G19" s="312"/>
      <c r="H19" s="312"/>
      <c r="I19" s="312"/>
      <c r="J19" s="312"/>
    </row>
    <row r="20" spans="2:10" x14ac:dyDescent="0.25">
      <c r="B20" s="312"/>
      <c r="C20" s="312"/>
      <c r="D20" s="312"/>
      <c r="E20" s="312"/>
      <c r="F20" s="312"/>
      <c r="G20" s="312"/>
      <c r="H20" s="312"/>
      <c r="I20" s="312"/>
      <c r="J20" s="312"/>
    </row>
    <row r="21" spans="2:10" x14ac:dyDescent="0.25">
      <c r="B21" s="312"/>
      <c r="C21" s="312"/>
      <c r="D21" s="312"/>
      <c r="E21" s="312"/>
      <c r="F21" s="312"/>
      <c r="G21" s="312"/>
      <c r="H21" s="312"/>
      <c r="I21" s="312"/>
      <c r="J21" s="312"/>
    </row>
    <row r="22" spans="2:10" x14ac:dyDescent="0.25">
      <c r="B22" s="312"/>
      <c r="C22" s="312"/>
      <c r="D22" s="312"/>
      <c r="E22" s="312"/>
      <c r="F22" s="312"/>
      <c r="G22" s="312"/>
      <c r="H22" s="312"/>
      <c r="I22" s="312"/>
      <c r="J22" s="312"/>
    </row>
    <row r="23" spans="2:10" x14ac:dyDescent="0.25">
      <c r="B23" s="312"/>
      <c r="C23" s="312"/>
      <c r="D23" s="312"/>
      <c r="E23" s="312"/>
      <c r="F23" s="312"/>
      <c r="G23" s="312"/>
      <c r="H23" s="312"/>
      <c r="I23" s="312"/>
      <c r="J23" s="312"/>
    </row>
    <row r="24" spans="2:10" x14ac:dyDescent="0.25">
      <c r="B24" s="312"/>
      <c r="C24" s="312"/>
      <c r="D24" s="312"/>
      <c r="E24" s="312"/>
      <c r="F24" s="312"/>
      <c r="G24" s="312"/>
      <c r="H24" s="312"/>
      <c r="I24" s="312"/>
      <c r="J24" s="312"/>
    </row>
    <row r="25" spans="2:10" x14ac:dyDescent="0.25">
      <c r="B25" s="312"/>
      <c r="C25" s="312"/>
      <c r="D25" s="312"/>
      <c r="E25" s="312"/>
      <c r="F25" s="312"/>
      <c r="G25" s="312"/>
      <c r="H25" s="312"/>
      <c r="I25" s="312"/>
      <c r="J25" s="312"/>
    </row>
    <row r="26" spans="2:10" x14ac:dyDescent="0.25">
      <c r="B26" s="312"/>
      <c r="C26" s="312"/>
      <c r="D26" s="312"/>
      <c r="E26" s="312"/>
      <c r="F26" s="312"/>
      <c r="G26" s="312"/>
      <c r="H26" s="312"/>
      <c r="I26" s="312"/>
      <c r="J26" s="312"/>
    </row>
    <row r="27" spans="2:10" x14ac:dyDescent="0.25">
      <c r="B27" s="312"/>
      <c r="C27" s="312"/>
      <c r="D27" s="312"/>
      <c r="E27" s="312"/>
      <c r="F27" s="312"/>
      <c r="G27" s="312"/>
      <c r="H27" s="312"/>
      <c r="I27" s="312"/>
      <c r="J27" s="312"/>
    </row>
    <row r="28" spans="2:10" x14ac:dyDescent="0.25">
      <c r="B28" s="312"/>
      <c r="C28" s="312"/>
      <c r="D28" s="312"/>
      <c r="E28" s="312"/>
      <c r="F28" s="312"/>
      <c r="G28" s="312"/>
      <c r="H28" s="312"/>
      <c r="I28" s="312"/>
      <c r="J28" s="312"/>
    </row>
    <row r="29" spans="2:10" x14ac:dyDescent="0.25">
      <c r="B29" s="312"/>
      <c r="C29" s="312"/>
      <c r="D29" s="312"/>
      <c r="E29" s="312"/>
      <c r="F29" s="312"/>
      <c r="G29" s="312"/>
      <c r="H29" s="312"/>
      <c r="I29" s="312"/>
      <c r="J29" s="312"/>
    </row>
    <row r="30" spans="2:10" x14ac:dyDescent="0.25">
      <c r="B30" s="312"/>
      <c r="C30" s="312"/>
      <c r="D30" s="312"/>
      <c r="E30" s="312"/>
      <c r="F30" s="312"/>
      <c r="G30" s="312"/>
      <c r="H30" s="312"/>
      <c r="I30" s="312"/>
      <c r="J30" s="312"/>
    </row>
    <row r="31" spans="2:10" x14ac:dyDescent="0.25">
      <c r="B31" s="312"/>
      <c r="C31" s="312"/>
      <c r="D31" s="312"/>
      <c r="E31" s="312"/>
      <c r="F31" s="312"/>
      <c r="G31" s="312"/>
      <c r="H31" s="312"/>
      <c r="I31" s="312"/>
      <c r="J31" s="312"/>
    </row>
    <row r="32" spans="2:10" x14ac:dyDescent="0.25">
      <c r="B32" s="312"/>
      <c r="C32" s="312"/>
      <c r="D32" s="312"/>
      <c r="E32" s="312"/>
      <c r="F32" s="312"/>
      <c r="G32" s="312"/>
      <c r="H32" s="312"/>
      <c r="I32" s="312"/>
      <c r="J32" s="312"/>
    </row>
    <row r="33" spans="2:10" x14ac:dyDescent="0.25">
      <c r="B33" s="312"/>
      <c r="C33" s="312"/>
      <c r="D33" s="312"/>
      <c r="E33" s="312"/>
      <c r="F33" s="312"/>
      <c r="G33" s="312"/>
      <c r="H33" s="312"/>
      <c r="I33" s="312"/>
      <c r="J33" s="312"/>
    </row>
    <row r="34" spans="2:10" x14ac:dyDescent="0.25">
      <c r="B34" s="312"/>
      <c r="C34" s="312"/>
      <c r="D34" s="312"/>
      <c r="E34" s="312"/>
      <c r="F34" s="312"/>
      <c r="G34" s="312"/>
      <c r="H34" s="312"/>
      <c r="I34" s="312"/>
      <c r="J34" s="312"/>
    </row>
    <row r="35" spans="2:10" ht="1.2" customHeight="1" x14ac:dyDescent="0.25">
      <c r="B35" s="312"/>
      <c r="C35" s="312"/>
      <c r="D35" s="312"/>
      <c r="E35" s="312"/>
      <c r="F35" s="312"/>
      <c r="G35" s="312"/>
      <c r="H35" s="312"/>
      <c r="I35" s="312"/>
      <c r="J35" s="312"/>
    </row>
    <row r="36" spans="2:10" ht="13.8" hidden="1" customHeight="1" x14ac:dyDescent="0.25">
      <c r="B36" s="312"/>
      <c r="C36" s="312"/>
      <c r="D36" s="312"/>
      <c r="E36" s="312"/>
      <c r="F36" s="312"/>
      <c r="G36" s="312"/>
      <c r="H36" s="312"/>
      <c r="I36" s="312"/>
      <c r="J36" s="312"/>
    </row>
    <row r="37" spans="2:10" ht="50.4" customHeight="1" x14ac:dyDescent="0.25">
      <c r="B37" s="314" t="s">
        <v>141</v>
      </c>
      <c r="C37" s="314"/>
      <c r="D37" s="314"/>
      <c r="E37" s="314"/>
      <c r="F37" s="314"/>
      <c r="G37" s="314"/>
      <c r="H37" s="314"/>
      <c r="I37" s="314"/>
      <c r="J37" s="314"/>
    </row>
    <row r="38" spans="2:10" x14ac:dyDescent="0.25">
      <c r="B38" s="21"/>
      <c r="C38" s="21"/>
      <c r="D38" s="21"/>
      <c r="E38" s="21"/>
      <c r="F38" s="21"/>
      <c r="G38" s="21"/>
      <c r="H38" s="21"/>
      <c r="I38" s="21"/>
      <c r="J38" s="21"/>
    </row>
    <row r="39" spans="2:10" ht="19.95" customHeight="1" x14ac:dyDescent="0.25">
      <c r="B39" s="304" t="s">
        <v>144</v>
      </c>
      <c r="C39" s="304"/>
      <c r="D39" s="304"/>
      <c r="E39" s="304"/>
      <c r="F39" s="304"/>
      <c r="G39" s="304"/>
      <c r="H39" s="304"/>
      <c r="I39" s="304"/>
      <c r="J39" s="304"/>
    </row>
    <row r="40" spans="2:10" x14ac:dyDescent="0.25">
      <c r="B40" s="317" t="s">
        <v>145</v>
      </c>
      <c r="C40" s="317"/>
      <c r="D40" s="317"/>
      <c r="E40" s="317"/>
      <c r="F40" s="317"/>
      <c r="G40" s="317"/>
      <c r="H40" s="317"/>
      <c r="I40" s="317"/>
      <c r="J40" s="317"/>
    </row>
    <row r="41" spans="2:10" x14ac:dyDescent="0.25">
      <c r="B41" s="1"/>
      <c r="C41" s="1"/>
      <c r="D41" s="1"/>
      <c r="E41" s="1"/>
      <c r="F41" s="1"/>
      <c r="G41" s="1"/>
      <c r="H41" s="1"/>
      <c r="I41" s="1"/>
      <c r="J41" s="1"/>
    </row>
    <row r="42" spans="2:10" x14ac:dyDescent="0.25">
      <c r="B42" s="318" t="s">
        <v>146</v>
      </c>
      <c r="C42" s="318"/>
      <c r="D42" s="318"/>
      <c r="E42" s="318"/>
      <c r="F42" s="318"/>
      <c r="G42" s="318"/>
      <c r="H42" s="318"/>
      <c r="I42" s="318"/>
      <c r="J42" s="318"/>
    </row>
    <row r="43" spans="2:10" x14ac:dyDescent="0.25">
      <c r="B43" s="314" t="s">
        <v>147</v>
      </c>
      <c r="C43" s="314"/>
      <c r="D43" s="314"/>
      <c r="E43" s="314"/>
      <c r="F43" s="314"/>
      <c r="G43" s="314"/>
      <c r="H43" s="314"/>
      <c r="I43" s="314"/>
      <c r="J43" s="314"/>
    </row>
    <row r="44" spans="2:10" x14ac:dyDescent="0.25">
      <c r="B44" s="316" t="s">
        <v>148</v>
      </c>
      <c r="C44" s="316"/>
      <c r="D44" s="316"/>
      <c r="E44" s="316"/>
      <c r="F44" s="316"/>
      <c r="G44" s="316"/>
      <c r="H44" s="316"/>
      <c r="I44" s="316"/>
      <c r="J44" s="316"/>
    </row>
    <row r="45" spans="2:10" x14ac:dyDescent="0.25">
      <c r="B45" s="6"/>
      <c r="C45" s="6"/>
      <c r="D45" s="6"/>
      <c r="E45" s="6"/>
      <c r="F45" s="6"/>
      <c r="G45" s="6"/>
      <c r="H45" s="6"/>
      <c r="I45" s="6"/>
      <c r="J45" s="6"/>
    </row>
    <row r="46" spans="2:10" x14ac:dyDescent="0.25">
      <c r="B46" s="319" t="s">
        <v>149</v>
      </c>
      <c r="C46" s="319"/>
      <c r="D46" s="319"/>
      <c r="E46" s="319"/>
      <c r="F46" s="319"/>
      <c r="G46" s="319"/>
      <c r="H46" s="319"/>
      <c r="I46" s="319"/>
      <c r="J46" s="319"/>
    </row>
    <row r="47" spans="2:10" x14ac:dyDescent="0.25">
      <c r="B47" s="316" t="s">
        <v>150</v>
      </c>
      <c r="C47" s="316"/>
      <c r="D47" s="316"/>
      <c r="E47" s="316"/>
      <c r="F47" s="316"/>
      <c r="G47" s="316"/>
      <c r="H47" s="316"/>
      <c r="I47" s="316"/>
      <c r="J47" s="316"/>
    </row>
    <row r="48" spans="2:10" x14ac:dyDescent="0.25">
      <c r="B48" s="320"/>
      <c r="C48" s="320"/>
      <c r="D48" s="320"/>
      <c r="E48" s="320"/>
      <c r="F48" s="320"/>
      <c r="G48" s="320"/>
      <c r="H48" s="320"/>
      <c r="I48" s="320"/>
      <c r="J48" s="320"/>
    </row>
    <row r="49" spans="2:10" x14ac:dyDescent="0.25">
      <c r="B49" s="319" t="s">
        <v>151</v>
      </c>
      <c r="C49" s="319"/>
      <c r="D49" s="319"/>
      <c r="E49" s="319"/>
      <c r="F49" s="319"/>
      <c r="G49" s="319"/>
      <c r="H49" s="319"/>
      <c r="I49" s="319"/>
      <c r="J49" s="319"/>
    </row>
    <row r="50" spans="2:10" x14ac:dyDescent="0.25">
      <c r="B50" s="316" t="s">
        <v>152</v>
      </c>
      <c r="C50" s="316"/>
      <c r="D50" s="316"/>
      <c r="E50" s="316"/>
      <c r="F50" s="316"/>
      <c r="G50" s="316"/>
      <c r="H50" s="316"/>
      <c r="I50" s="316"/>
      <c r="J50" s="316"/>
    </row>
    <row r="51" spans="2:10" x14ac:dyDescent="0.25">
      <c r="B51" s="316" t="s">
        <v>153</v>
      </c>
      <c r="C51" s="316"/>
      <c r="D51" s="316"/>
      <c r="E51" s="316"/>
      <c r="F51" s="316"/>
      <c r="G51" s="316"/>
      <c r="H51" s="316"/>
      <c r="I51" s="316"/>
      <c r="J51" s="316"/>
    </row>
    <row r="52" spans="2:10" x14ac:dyDescent="0.25">
      <c r="B52" s="5"/>
      <c r="C52" s="5"/>
      <c r="D52" s="5"/>
      <c r="E52" s="5"/>
      <c r="F52" s="5"/>
      <c r="G52" s="5"/>
      <c r="H52" s="5"/>
      <c r="I52" s="5"/>
      <c r="J52" s="5"/>
    </row>
    <row r="53" spans="2:10" x14ac:dyDescent="0.25">
      <c r="B53" s="22"/>
      <c r="C53" s="22"/>
      <c r="D53" s="1"/>
      <c r="E53" s="1"/>
      <c r="F53" s="1"/>
      <c r="G53" s="1"/>
      <c r="H53" s="22"/>
      <c r="I53" s="1"/>
      <c r="J53" s="1"/>
    </row>
    <row r="54" spans="2:10" x14ac:dyDescent="0.25">
      <c r="B54" s="22"/>
      <c r="C54" s="22"/>
      <c r="D54" s="9"/>
      <c r="E54" s="4">
        <v>45536</v>
      </c>
      <c r="F54" s="9"/>
      <c r="G54" s="22"/>
      <c r="H54" s="9"/>
      <c r="I54" s="4">
        <v>45170</v>
      </c>
      <c r="J54" s="9"/>
    </row>
    <row r="55" spans="2:10" ht="41.4" x14ac:dyDescent="0.25">
      <c r="B55" s="22"/>
      <c r="C55" s="22"/>
      <c r="D55" s="23" t="s">
        <v>154</v>
      </c>
      <c r="E55" s="24" t="s">
        <v>155</v>
      </c>
      <c r="F55" s="24" t="s">
        <v>156</v>
      </c>
      <c r="G55" s="1"/>
      <c r="H55" s="23" t="s">
        <v>154</v>
      </c>
      <c r="I55" s="24" t="s">
        <v>155</v>
      </c>
      <c r="J55" s="24" t="s">
        <v>156</v>
      </c>
    </row>
    <row r="56" spans="2:10" x14ac:dyDescent="0.25">
      <c r="B56" s="22"/>
      <c r="C56" s="22" t="s">
        <v>157</v>
      </c>
      <c r="D56" s="25" t="s">
        <v>158</v>
      </c>
      <c r="E56" s="25" t="s">
        <v>159</v>
      </c>
      <c r="F56" s="26">
        <v>516382091018.29828</v>
      </c>
      <c r="G56" s="10"/>
      <c r="H56" s="27" t="s">
        <v>158</v>
      </c>
      <c r="I56" s="10" t="s">
        <v>159</v>
      </c>
      <c r="J56" s="26">
        <v>467104626435.32648</v>
      </c>
    </row>
    <row r="57" spans="2:10" x14ac:dyDescent="0.25">
      <c r="B57" s="22"/>
      <c r="C57" s="22"/>
      <c r="D57" s="25"/>
      <c r="E57" s="25"/>
      <c r="F57" s="10"/>
      <c r="G57" s="10"/>
      <c r="H57" s="27"/>
      <c r="I57" s="10"/>
      <c r="J57" s="26"/>
    </row>
    <row r="58" spans="2:10" x14ac:dyDescent="0.25">
      <c r="B58" s="22"/>
      <c r="C58" s="22" t="s">
        <v>160</v>
      </c>
      <c r="D58" s="25" t="s">
        <v>158</v>
      </c>
      <c r="E58" s="25" t="s">
        <v>159</v>
      </c>
      <c r="F58" s="28">
        <v>-269591274680.06799</v>
      </c>
      <c r="G58" s="10"/>
      <c r="H58" s="27" t="s">
        <v>158</v>
      </c>
      <c r="I58" s="10" t="s">
        <v>159</v>
      </c>
      <c r="J58" s="28">
        <v>-234212934050.32599</v>
      </c>
    </row>
    <row r="59" spans="2:10" x14ac:dyDescent="0.25">
      <c r="B59" s="22"/>
      <c r="C59" s="22"/>
      <c r="D59" s="25"/>
      <c r="E59" s="25"/>
      <c r="F59" s="29"/>
      <c r="G59" s="10"/>
      <c r="H59" s="10"/>
      <c r="I59" s="10"/>
      <c r="J59" s="30"/>
    </row>
    <row r="60" spans="2:10" x14ac:dyDescent="0.25">
      <c r="B60" s="31"/>
      <c r="C60" s="31" t="s">
        <v>161</v>
      </c>
      <c r="D60" s="32"/>
      <c r="E60" s="32"/>
      <c r="F60" s="33">
        <f>+F56+F58</f>
        <v>246790816338.23029</v>
      </c>
      <c r="G60" s="10"/>
      <c r="H60" s="34"/>
      <c r="I60" s="34"/>
      <c r="J60" s="33">
        <f>+J56+J58</f>
        <v>232891692385.00049</v>
      </c>
    </row>
    <row r="61" spans="2:10" x14ac:dyDescent="0.25">
      <c r="B61" s="22"/>
      <c r="C61" s="22"/>
      <c r="D61" s="22"/>
      <c r="E61" s="22"/>
      <c r="F61" s="22"/>
      <c r="G61" s="22"/>
      <c r="H61" s="22"/>
      <c r="I61" s="22"/>
      <c r="J61" s="22"/>
    </row>
    <row r="62" spans="2:10" x14ac:dyDescent="0.25">
      <c r="B62" s="22"/>
      <c r="C62" s="22"/>
      <c r="D62" s="22"/>
      <c r="E62" s="22"/>
      <c r="F62" s="22"/>
      <c r="G62" s="22"/>
      <c r="H62" s="22"/>
      <c r="I62" s="22"/>
      <c r="J62" s="22"/>
    </row>
    <row r="63" spans="2:10" x14ac:dyDescent="0.25">
      <c r="B63" s="12"/>
      <c r="C63" s="322" t="s">
        <v>162</v>
      </c>
      <c r="D63" s="322"/>
      <c r="E63" s="322"/>
      <c r="F63" s="322"/>
      <c r="G63" s="322"/>
      <c r="H63" s="322"/>
      <c r="I63" s="322"/>
      <c r="J63" s="322"/>
    </row>
    <row r="64" spans="2:10" x14ac:dyDescent="0.25">
      <c r="B64" s="5"/>
      <c r="C64" s="5"/>
      <c r="D64" s="323">
        <v>45565</v>
      </c>
      <c r="E64" s="323"/>
      <c r="F64" s="323"/>
      <c r="G64" s="25"/>
      <c r="H64" s="323">
        <v>45199</v>
      </c>
      <c r="I64" s="323"/>
      <c r="J64" s="323"/>
    </row>
    <row r="65" spans="2:10" ht="24" x14ac:dyDescent="0.25">
      <c r="B65" s="5"/>
      <c r="C65" s="5"/>
      <c r="D65" s="35" t="s">
        <v>154</v>
      </c>
      <c r="E65" s="35" t="s">
        <v>163</v>
      </c>
      <c r="F65" s="35" t="s">
        <v>164</v>
      </c>
      <c r="G65" s="36"/>
      <c r="H65" s="35" t="s">
        <v>154</v>
      </c>
      <c r="I65" s="35" t="s">
        <v>163</v>
      </c>
      <c r="J65" s="35" t="s">
        <v>164</v>
      </c>
    </row>
    <row r="66" spans="2:10" x14ac:dyDescent="0.25">
      <c r="B66" s="5"/>
      <c r="C66" s="5"/>
      <c r="D66" s="37" t="s">
        <v>158</v>
      </c>
      <c r="E66" s="38">
        <v>7789.9</v>
      </c>
      <c r="F66" s="38">
        <v>7796.79</v>
      </c>
      <c r="G66" s="39"/>
      <c r="H66" s="37" t="s">
        <v>158</v>
      </c>
      <c r="I66" s="40">
        <v>7263.59</v>
      </c>
      <c r="J66" s="40">
        <v>7283.62</v>
      </c>
    </row>
    <row r="67" spans="2:10" x14ac:dyDescent="0.25">
      <c r="B67" s="5"/>
      <c r="C67" s="5"/>
      <c r="D67" s="5"/>
      <c r="E67" s="5"/>
      <c r="F67" s="5"/>
      <c r="G67" s="5"/>
      <c r="H67" s="5"/>
      <c r="I67" s="5"/>
      <c r="J67" s="5"/>
    </row>
    <row r="68" spans="2:10" x14ac:dyDescent="0.25">
      <c r="B68" s="319" t="s">
        <v>165</v>
      </c>
      <c r="C68" s="319"/>
      <c r="D68" s="319"/>
      <c r="E68" s="319"/>
      <c r="F68" s="319"/>
      <c r="G68" s="319"/>
      <c r="H68" s="319"/>
      <c r="I68" s="319"/>
      <c r="J68" s="319"/>
    </row>
    <row r="69" spans="2:10" x14ac:dyDescent="0.25">
      <c r="B69" s="314" t="s">
        <v>166</v>
      </c>
      <c r="C69" s="314"/>
      <c r="D69" s="314"/>
      <c r="E69" s="314"/>
      <c r="F69" s="314"/>
      <c r="G69" s="314"/>
      <c r="H69" s="314"/>
      <c r="I69" s="314"/>
      <c r="J69" s="314"/>
    </row>
    <row r="70" spans="2:10" x14ac:dyDescent="0.25">
      <c r="B70" s="5"/>
      <c r="C70" s="5"/>
      <c r="D70" s="5"/>
      <c r="E70" s="5"/>
      <c r="F70" s="5"/>
      <c r="G70" s="5"/>
      <c r="H70" s="5"/>
      <c r="I70" s="5"/>
      <c r="J70" s="5"/>
    </row>
    <row r="71" spans="2:10" x14ac:dyDescent="0.25">
      <c r="B71" s="318" t="s">
        <v>167</v>
      </c>
      <c r="C71" s="318"/>
      <c r="D71" s="318"/>
      <c r="E71" s="318"/>
      <c r="F71" s="318"/>
      <c r="G71" s="318"/>
      <c r="H71" s="318"/>
      <c r="I71" s="318"/>
      <c r="J71" s="318"/>
    </row>
    <row r="72" spans="2:10" x14ac:dyDescent="0.25">
      <c r="B72" s="321" t="s">
        <v>168</v>
      </c>
      <c r="C72" s="321"/>
      <c r="D72" s="321"/>
      <c r="E72" s="321"/>
      <c r="F72" s="321"/>
      <c r="G72" s="321"/>
      <c r="H72" s="321"/>
      <c r="I72" s="321"/>
      <c r="J72" s="321"/>
    </row>
    <row r="73" spans="2:10" x14ac:dyDescent="0.25">
      <c r="B73" s="320"/>
      <c r="C73" s="320"/>
      <c r="D73" s="320"/>
      <c r="E73" s="320"/>
      <c r="F73" s="320"/>
      <c r="G73" s="320"/>
      <c r="H73" s="320"/>
      <c r="I73" s="320"/>
      <c r="J73" s="320"/>
    </row>
    <row r="74" spans="2:10" x14ac:dyDescent="0.25">
      <c r="B74" s="319" t="s">
        <v>169</v>
      </c>
      <c r="C74" s="319"/>
      <c r="D74" s="319"/>
      <c r="E74" s="319"/>
      <c r="F74" s="319"/>
      <c r="G74" s="319"/>
      <c r="H74" s="319"/>
      <c r="I74" s="319"/>
      <c r="J74" s="319"/>
    </row>
    <row r="75" spans="2:10" x14ac:dyDescent="0.25">
      <c r="B75" s="322" t="s">
        <v>170</v>
      </c>
      <c r="C75" s="322"/>
      <c r="D75" s="322"/>
      <c r="E75" s="322"/>
      <c r="F75" s="322"/>
      <c r="G75" s="322"/>
      <c r="H75" s="322"/>
      <c r="I75" s="322"/>
      <c r="J75" s="322"/>
    </row>
    <row r="76" spans="2:10" x14ac:dyDescent="0.25">
      <c r="B76" s="13"/>
      <c r="C76" s="13"/>
      <c r="D76" s="13"/>
      <c r="E76" s="13"/>
      <c r="F76" s="13"/>
      <c r="G76" s="13"/>
      <c r="H76" s="13"/>
      <c r="I76" s="13"/>
      <c r="J76" s="13"/>
    </row>
    <row r="77" spans="2:10" x14ac:dyDescent="0.25">
      <c r="B77" s="319" t="s">
        <v>171</v>
      </c>
      <c r="C77" s="319"/>
      <c r="D77" s="319"/>
      <c r="E77" s="319"/>
      <c r="F77" s="319"/>
      <c r="G77" s="319"/>
      <c r="H77" s="319"/>
      <c r="I77" s="319"/>
      <c r="J77" s="319"/>
    </row>
    <row r="78" spans="2:10" x14ac:dyDescent="0.25">
      <c r="B78" s="322" t="s">
        <v>172</v>
      </c>
      <c r="C78" s="322"/>
      <c r="D78" s="322"/>
      <c r="E78" s="322"/>
      <c r="F78" s="322"/>
      <c r="G78" s="322"/>
      <c r="H78" s="322"/>
      <c r="I78" s="322"/>
      <c r="J78" s="322"/>
    </row>
    <row r="79" spans="2:10" x14ac:dyDescent="0.25">
      <c r="B79" s="7"/>
      <c r="C79" s="7"/>
      <c r="D79" s="7"/>
      <c r="E79" s="7"/>
      <c r="F79" s="7"/>
      <c r="G79" s="7"/>
      <c r="H79" s="7"/>
      <c r="I79" s="7"/>
      <c r="J79" s="7"/>
    </row>
    <row r="80" spans="2:10" x14ac:dyDescent="0.25">
      <c r="B80" s="319" t="s">
        <v>173</v>
      </c>
      <c r="C80" s="319"/>
      <c r="D80" s="319"/>
      <c r="E80" s="319"/>
      <c r="F80" s="319"/>
      <c r="G80" s="319"/>
      <c r="H80" s="319"/>
      <c r="I80" s="319"/>
      <c r="J80" s="319"/>
    </row>
    <row r="81" spans="2:10" x14ac:dyDescent="0.25">
      <c r="B81" s="314" t="s">
        <v>174</v>
      </c>
      <c r="C81" s="314"/>
      <c r="D81" s="314"/>
      <c r="E81" s="314"/>
      <c r="F81" s="314"/>
      <c r="G81" s="314"/>
      <c r="H81" s="314"/>
      <c r="I81" s="314"/>
      <c r="J81" s="314"/>
    </row>
    <row r="82" spans="2:10" x14ac:dyDescent="0.25">
      <c r="B82" s="14"/>
      <c r="C82" s="14"/>
      <c r="D82" s="14"/>
      <c r="E82" s="14"/>
      <c r="F82" s="14"/>
      <c r="G82" s="14"/>
      <c r="H82" s="14"/>
      <c r="I82" s="14"/>
      <c r="J82" s="14"/>
    </row>
    <row r="83" spans="2:10" x14ac:dyDescent="0.25">
      <c r="B83" s="319" t="s">
        <v>175</v>
      </c>
      <c r="C83" s="319"/>
      <c r="D83" s="319"/>
      <c r="E83" s="319"/>
      <c r="F83" s="319"/>
      <c r="G83" s="319"/>
      <c r="H83" s="319"/>
      <c r="I83" s="319"/>
      <c r="J83" s="319"/>
    </row>
    <row r="84" spans="2:10" x14ac:dyDescent="0.25">
      <c r="B84" s="314" t="s">
        <v>176</v>
      </c>
      <c r="C84" s="314"/>
      <c r="D84" s="314"/>
      <c r="E84" s="314"/>
      <c r="F84" s="314"/>
      <c r="G84" s="314"/>
      <c r="H84" s="314"/>
      <c r="I84" s="314"/>
      <c r="J84" s="314"/>
    </row>
    <row r="85" spans="2:10" x14ac:dyDescent="0.25">
      <c r="B85" s="320"/>
      <c r="C85" s="320"/>
      <c r="D85" s="320"/>
      <c r="E85" s="320"/>
      <c r="F85" s="320"/>
      <c r="G85" s="320"/>
      <c r="H85" s="320"/>
      <c r="I85" s="320"/>
      <c r="J85" s="320"/>
    </row>
    <row r="86" spans="2:10" x14ac:dyDescent="0.25">
      <c r="B86" s="319" t="s">
        <v>177</v>
      </c>
      <c r="C86" s="319"/>
      <c r="D86" s="319"/>
      <c r="E86" s="319"/>
      <c r="F86" s="319"/>
      <c r="G86" s="319"/>
      <c r="H86" s="319"/>
      <c r="I86" s="319"/>
      <c r="J86" s="319"/>
    </row>
    <row r="87" spans="2:10" ht="30.6" customHeight="1" x14ac:dyDescent="0.25">
      <c r="B87" s="314" t="s">
        <v>178</v>
      </c>
      <c r="C87" s="314"/>
      <c r="D87" s="314"/>
      <c r="E87" s="314"/>
      <c r="F87" s="314"/>
      <c r="G87" s="314"/>
      <c r="H87" s="314"/>
      <c r="I87" s="314"/>
      <c r="J87" s="314"/>
    </row>
    <row r="88" spans="2:10" ht="30.6" customHeight="1" x14ac:dyDescent="0.25">
      <c r="B88" s="314" t="s">
        <v>179</v>
      </c>
      <c r="C88" s="314"/>
      <c r="D88" s="314"/>
      <c r="E88" s="314"/>
      <c r="F88" s="314"/>
      <c r="G88" s="314"/>
      <c r="H88" s="314"/>
      <c r="I88" s="314"/>
      <c r="J88" s="314"/>
    </row>
    <row r="89" spans="2:10" ht="30.6" customHeight="1" x14ac:dyDescent="0.25">
      <c r="B89" s="314" t="s">
        <v>180</v>
      </c>
      <c r="C89" s="314"/>
      <c r="D89" s="314"/>
      <c r="E89" s="314"/>
      <c r="F89" s="314"/>
      <c r="G89" s="314"/>
      <c r="H89" s="314"/>
      <c r="I89" s="314"/>
      <c r="J89" s="314"/>
    </row>
    <row r="90" spans="2:10" ht="30.6" customHeight="1" x14ac:dyDescent="0.25">
      <c r="B90" s="314" t="s">
        <v>181</v>
      </c>
      <c r="C90" s="314"/>
      <c r="D90" s="314"/>
      <c r="E90" s="314"/>
      <c r="F90" s="314"/>
      <c r="G90" s="314"/>
      <c r="H90" s="314"/>
      <c r="I90" s="314"/>
      <c r="J90" s="314"/>
    </row>
    <row r="91" spans="2:10" x14ac:dyDescent="0.25">
      <c r="B91" s="320"/>
      <c r="C91" s="320"/>
      <c r="D91" s="320"/>
      <c r="E91" s="320"/>
      <c r="F91" s="320"/>
      <c r="G91" s="320"/>
      <c r="H91" s="320"/>
      <c r="I91" s="320"/>
      <c r="J91" s="320"/>
    </row>
    <row r="92" spans="2:10" x14ac:dyDescent="0.25">
      <c r="B92" s="319" t="s">
        <v>182</v>
      </c>
      <c r="C92" s="319"/>
      <c r="D92" s="319"/>
      <c r="E92" s="319"/>
      <c r="F92" s="319"/>
      <c r="G92" s="319"/>
      <c r="H92" s="319"/>
      <c r="I92" s="319"/>
      <c r="J92" s="319"/>
    </row>
    <row r="93" spans="2:10" x14ac:dyDescent="0.25">
      <c r="B93" s="314" t="s">
        <v>183</v>
      </c>
      <c r="C93" s="314"/>
      <c r="D93" s="314"/>
      <c r="E93" s="314"/>
      <c r="F93" s="314"/>
      <c r="G93" s="314"/>
      <c r="H93" s="314"/>
      <c r="I93" s="314"/>
      <c r="J93" s="314"/>
    </row>
    <row r="94" spans="2:10" x14ac:dyDescent="0.25">
      <c r="B94" s="320"/>
      <c r="C94" s="320"/>
      <c r="D94" s="320"/>
      <c r="E94" s="320"/>
      <c r="F94" s="320"/>
      <c r="G94" s="320"/>
      <c r="H94" s="320"/>
      <c r="I94" s="320"/>
      <c r="J94" s="320"/>
    </row>
    <row r="95" spans="2:10" x14ac:dyDescent="0.25">
      <c r="B95" s="319" t="s">
        <v>184</v>
      </c>
      <c r="C95" s="319"/>
      <c r="D95" s="319"/>
      <c r="E95" s="319"/>
      <c r="F95" s="319"/>
      <c r="G95" s="319"/>
      <c r="H95" s="319"/>
      <c r="I95" s="319"/>
      <c r="J95" s="319"/>
    </row>
    <row r="96" spans="2:10" x14ac:dyDescent="0.25">
      <c r="B96" s="314" t="s">
        <v>185</v>
      </c>
      <c r="C96" s="314"/>
      <c r="D96" s="314"/>
      <c r="E96" s="314"/>
      <c r="F96" s="314"/>
      <c r="G96" s="314"/>
      <c r="H96" s="314"/>
      <c r="I96" s="314"/>
      <c r="J96" s="314"/>
    </row>
    <row r="97" spans="2:10" x14ac:dyDescent="0.25">
      <c r="B97" s="1"/>
      <c r="C97" s="1"/>
      <c r="D97" s="1"/>
      <c r="E97" s="1"/>
      <c r="F97" s="1"/>
      <c r="G97" s="1"/>
      <c r="H97" s="1"/>
      <c r="I97" s="1"/>
      <c r="J97" s="1"/>
    </row>
    <row r="98" spans="2:10" x14ac:dyDescent="0.25">
      <c r="B98" s="319" t="s">
        <v>186</v>
      </c>
      <c r="C98" s="319"/>
      <c r="D98" s="319"/>
      <c r="E98" s="319"/>
      <c r="F98" s="319"/>
      <c r="G98" s="319"/>
      <c r="H98" s="319"/>
      <c r="I98" s="319"/>
      <c r="J98" s="319"/>
    </row>
    <row r="99" spans="2:10" x14ac:dyDescent="0.25">
      <c r="B99" s="314" t="s">
        <v>187</v>
      </c>
      <c r="C99" s="314"/>
      <c r="D99" s="314"/>
      <c r="E99" s="314"/>
      <c r="F99" s="314"/>
      <c r="G99" s="314"/>
      <c r="H99" s="314"/>
      <c r="I99" s="314"/>
      <c r="J99" s="314"/>
    </row>
    <row r="100" spans="2:10" x14ac:dyDescent="0.25">
      <c r="B100" s="14"/>
      <c r="C100" s="14"/>
      <c r="D100" s="14"/>
      <c r="E100" s="14"/>
      <c r="F100" s="14"/>
      <c r="G100" s="14"/>
      <c r="H100" s="14"/>
      <c r="I100" s="14"/>
      <c r="J100" s="14"/>
    </row>
    <row r="101" spans="2:10" x14ac:dyDescent="0.25">
      <c r="B101" s="319" t="s">
        <v>188</v>
      </c>
      <c r="C101" s="319"/>
      <c r="D101" s="319"/>
      <c r="E101" s="319"/>
      <c r="F101" s="319"/>
      <c r="G101" s="319"/>
      <c r="H101" s="319"/>
      <c r="I101" s="319"/>
      <c r="J101" s="319"/>
    </row>
    <row r="102" spans="2:10" x14ac:dyDescent="0.25">
      <c r="B102" s="314" t="s">
        <v>189</v>
      </c>
      <c r="C102" s="314"/>
      <c r="D102" s="314"/>
      <c r="E102" s="314"/>
      <c r="F102" s="314"/>
      <c r="G102" s="314"/>
      <c r="H102" s="314"/>
      <c r="I102" s="314"/>
      <c r="J102" s="314"/>
    </row>
    <row r="103" spans="2:10" x14ac:dyDescent="0.25">
      <c r="B103" s="5"/>
      <c r="C103" s="5"/>
      <c r="D103" s="5"/>
      <c r="E103" s="5"/>
      <c r="F103" s="5"/>
      <c r="G103" s="5"/>
      <c r="H103" s="5"/>
      <c r="I103" s="5"/>
      <c r="J103" s="5"/>
    </row>
    <row r="104" spans="2:10" x14ac:dyDescent="0.25">
      <c r="B104" s="325" t="s">
        <v>190</v>
      </c>
      <c r="C104" s="325"/>
      <c r="D104" s="325"/>
      <c r="E104" s="325"/>
      <c r="F104" s="325"/>
      <c r="G104" s="325"/>
      <c r="H104" s="325"/>
      <c r="I104" s="325"/>
      <c r="J104" s="325"/>
    </row>
    <row r="105" spans="2:10" ht="92.4" customHeight="1" x14ac:dyDescent="0.25">
      <c r="B105" s="324" t="s">
        <v>191</v>
      </c>
      <c r="C105" s="324"/>
      <c r="D105" s="324"/>
      <c r="E105" s="324"/>
      <c r="F105" s="324"/>
      <c r="G105" s="324"/>
      <c r="H105" s="324"/>
      <c r="I105" s="324"/>
      <c r="J105" s="324"/>
    </row>
    <row r="106" spans="2:10" x14ac:dyDescent="0.25">
      <c r="B106" s="14"/>
      <c r="C106" s="14"/>
      <c r="D106" s="14"/>
      <c r="E106" s="14"/>
      <c r="F106" s="14"/>
      <c r="G106" s="14"/>
      <c r="H106" s="14"/>
      <c r="I106" s="14"/>
      <c r="J106" s="14"/>
    </row>
    <row r="107" spans="2:10" x14ac:dyDescent="0.25">
      <c r="B107" s="319" t="s">
        <v>192</v>
      </c>
      <c r="C107" s="319"/>
      <c r="D107" s="319"/>
      <c r="E107" s="319"/>
      <c r="F107" s="319"/>
      <c r="G107" s="319"/>
      <c r="H107" s="319"/>
      <c r="I107" s="319"/>
      <c r="J107" s="319"/>
    </row>
    <row r="108" spans="2:10" x14ac:dyDescent="0.25">
      <c r="B108" s="314" t="s">
        <v>185</v>
      </c>
      <c r="C108" s="314"/>
      <c r="D108" s="314"/>
      <c r="E108" s="314"/>
      <c r="F108" s="314"/>
      <c r="G108" s="314"/>
      <c r="H108" s="314"/>
      <c r="I108" s="314"/>
      <c r="J108" s="314"/>
    </row>
    <row r="109" spans="2:10" x14ac:dyDescent="0.25">
      <c r="B109" s="1"/>
      <c r="C109" s="1"/>
      <c r="D109" s="1"/>
      <c r="E109" s="1"/>
      <c r="F109" s="1"/>
      <c r="G109" s="1"/>
      <c r="H109" s="1"/>
      <c r="I109" s="1"/>
      <c r="J109" s="1"/>
    </row>
    <row r="110" spans="2:10" x14ac:dyDescent="0.25">
      <c r="B110" s="319" t="s">
        <v>193</v>
      </c>
      <c r="C110" s="319"/>
      <c r="D110" s="319"/>
      <c r="E110" s="319"/>
      <c r="F110" s="319"/>
      <c r="G110" s="319"/>
      <c r="H110" s="319"/>
      <c r="I110" s="319"/>
      <c r="J110" s="319"/>
    </row>
    <row r="111" spans="2:10" x14ac:dyDescent="0.25">
      <c r="B111" s="314" t="s">
        <v>185</v>
      </c>
      <c r="C111" s="314"/>
      <c r="D111" s="314"/>
      <c r="E111" s="314"/>
      <c r="F111" s="314"/>
      <c r="G111" s="314"/>
      <c r="H111" s="314"/>
      <c r="I111" s="314"/>
      <c r="J111" s="314"/>
    </row>
    <row r="113" spans="2:10" ht="19.95" customHeight="1" x14ac:dyDescent="0.25">
      <c r="B113" s="315" t="s">
        <v>194</v>
      </c>
      <c r="C113" s="315"/>
      <c r="D113" s="315"/>
      <c r="E113" s="315"/>
      <c r="F113" s="315"/>
      <c r="G113" s="315"/>
      <c r="H113" s="315"/>
      <c r="I113" s="315"/>
      <c r="J113" s="315"/>
    </row>
    <row r="114" spans="2:10" x14ac:dyDescent="0.25">
      <c r="B114" s="10" t="s">
        <v>195</v>
      </c>
      <c r="C114" s="41"/>
      <c r="D114" s="1"/>
      <c r="E114" s="1"/>
    </row>
    <row r="115" spans="2:10" x14ac:dyDescent="0.25">
      <c r="B115" s="2" t="s">
        <v>196</v>
      </c>
      <c r="C115" s="1"/>
      <c r="D115" s="1"/>
      <c r="E115" s="1"/>
    </row>
    <row r="117" spans="2:10" x14ac:dyDescent="0.25">
      <c r="B117" s="193" t="s">
        <v>197</v>
      </c>
      <c r="H117" s="196">
        <v>45536</v>
      </c>
      <c r="I117" s="196">
        <v>45170</v>
      </c>
    </row>
    <row r="118" spans="2:10" x14ac:dyDescent="0.25">
      <c r="B118" s="193"/>
      <c r="H118" s="199"/>
      <c r="I118" s="199"/>
    </row>
    <row r="119" spans="2:10" x14ac:dyDescent="0.25">
      <c r="B119" s="220" t="s">
        <v>198</v>
      </c>
      <c r="H119" s="221">
        <v>73942254</v>
      </c>
      <c r="I119" s="221">
        <v>205046943</v>
      </c>
    </row>
    <row r="120" spans="2:10" x14ac:dyDescent="0.25">
      <c r="B120" s="3" t="s">
        <v>199</v>
      </c>
      <c r="H120" s="221">
        <v>493021461</v>
      </c>
      <c r="I120" s="221">
        <v>958520506</v>
      </c>
    </row>
    <row r="121" spans="2:10" x14ac:dyDescent="0.25">
      <c r="B121" s="220" t="s">
        <v>200</v>
      </c>
      <c r="H121" s="221">
        <v>3126525705</v>
      </c>
      <c r="I121" s="221">
        <v>4464868244</v>
      </c>
    </row>
    <row r="122" spans="2:10" x14ac:dyDescent="0.25">
      <c r="B122" s="220" t="s">
        <v>201</v>
      </c>
      <c r="H122" s="221">
        <v>859678172</v>
      </c>
      <c r="I122" s="221">
        <v>4758955018</v>
      </c>
    </row>
    <row r="123" spans="2:10" x14ac:dyDescent="0.25">
      <c r="B123" s="220" t="s">
        <v>202</v>
      </c>
      <c r="H123" s="221">
        <v>141130720</v>
      </c>
      <c r="I123" s="221">
        <v>305813898</v>
      </c>
    </row>
    <row r="124" spans="2:10" x14ac:dyDescent="0.25">
      <c r="B124" s="220" t="s">
        <v>203</v>
      </c>
      <c r="H124" s="221">
        <v>0</v>
      </c>
      <c r="I124" s="221">
        <v>0</v>
      </c>
    </row>
    <row r="125" spans="2:10" x14ac:dyDescent="0.25">
      <c r="B125" s="220" t="s">
        <v>204</v>
      </c>
      <c r="H125" s="221">
        <v>0</v>
      </c>
      <c r="I125" s="221">
        <v>0</v>
      </c>
    </row>
    <row r="126" spans="2:10" x14ac:dyDescent="0.25">
      <c r="B126" s="220" t="s">
        <v>205</v>
      </c>
      <c r="H126" s="221">
        <v>60000003</v>
      </c>
      <c r="I126" s="221">
        <v>58000003</v>
      </c>
    </row>
    <row r="127" spans="2:10" x14ac:dyDescent="0.25">
      <c r="B127" s="211" t="s">
        <v>88</v>
      </c>
      <c r="H127" s="198">
        <f>SUM(H119:H126)</f>
        <v>4754298315</v>
      </c>
      <c r="I127" s="198">
        <f>SUM(I119:I126)</f>
        <v>10751204612</v>
      </c>
    </row>
    <row r="130" spans="2:10" ht="19.95" customHeight="1" x14ac:dyDescent="0.25">
      <c r="B130" s="15" t="s">
        <v>206</v>
      </c>
      <c r="C130" s="15"/>
      <c r="D130" s="15"/>
      <c r="E130" s="15"/>
      <c r="F130" s="15"/>
      <c r="G130" s="15"/>
      <c r="H130" s="15"/>
      <c r="I130" s="15"/>
      <c r="J130" s="15"/>
    </row>
    <row r="132" spans="2:10" x14ac:dyDescent="0.25">
      <c r="B132" s="314" t="s">
        <v>185</v>
      </c>
      <c r="C132" s="314"/>
      <c r="D132" s="314"/>
      <c r="E132" s="314"/>
      <c r="F132" s="314"/>
      <c r="G132" s="314"/>
      <c r="H132" s="314"/>
      <c r="I132" s="314"/>
      <c r="J132" s="314"/>
    </row>
    <row r="134" spans="2:10" ht="19.95" customHeight="1" x14ac:dyDescent="0.25">
      <c r="B134" s="304" t="s">
        <v>207</v>
      </c>
      <c r="C134" s="304"/>
      <c r="D134" s="304"/>
      <c r="E134" s="304"/>
      <c r="F134" s="304"/>
      <c r="G134" s="304"/>
      <c r="H134" s="304"/>
      <c r="I134" s="304"/>
      <c r="J134" s="304"/>
    </row>
    <row r="135" spans="2:10" x14ac:dyDescent="0.25">
      <c r="B135" s="1" t="s">
        <v>208</v>
      </c>
      <c r="C135" s="1"/>
      <c r="H135" s="313" t="s">
        <v>209</v>
      </c>
      <c r="I135" s="313"/>
    </row>
    <row r="136" spans="2:10" x14ac:dyDescent="0.25">
      <c r="H136" s="196">
        <v>45536</v>
      </c>
      <c r="I136" s="196">
        <v>45170</v>
      </c>
    </row>
    <row r="137" spans="2:10" x14ac:dyDescent="0.25">
      <c r="H137" s="199"/>
      <c r="I137" s="199"/>
    </row>
    <row r="138" spans="2:10" x14ac:dyDescent="0.25">
      <c r="B138" s="3" t="s">
        <v>210</v>
      </c>
      <c r="D138" s="3" t="s">
        <v>211</v>
      </c>
      <c r="H138" s="194">
        <v>332626413</v>
      </c>
      <c r="I138" s="194">
        <v>310212976.80000001</v>
      </c>
    </row>
    <row r="139" spans="2:10" x14ac:dyDescent="0.25">
      <c r="B139" s="3" t="s">
        <v>210</v>
      </c>
      <c r="D139" s="3" t="s">
        <v>212</v>
      </c>
      <c r="H139" s="194">
        <v>14208668731</v>
      </c>
      <c r="I139" s="194">
        <v>15200435863.200001</v>
      </c>
    </row>
    <row r="140" spans="2:10" x14ac:dyDescent="0.25">
      <c r="B140" s="3" t="s">
        <v>210</v>
      </c>
      <c r="D140" s="3" t="s">
        <v>213</v>
      </c>
      <c r="H140" s="194">
        <v>0</v>
      </c>
      <c r="I140" s="194">
        <v>0</v>
      </c>
    </row>
    <row r="141" spans="2:10" x14ac:dyDescent="0.25">
      <c r="B141" s="3" t="s">
        <v>214</v>
      </c>
      <c r="D141" s="3" t="s">
        <v>211</v>
      </c>
      <c r="H141" s="194">
        <v>0</v>
      </c>
      <c r="I141" s="194">
        <v>0</v>
      </c>
    </row>
    <row r="142" spans="2:10" x14ac:dyDescent="0.25">
      <c r="B142" s="3" t="s">
        <v>214</v>
      </c>
      <c r="D142" s="3" t="s">
        <v>212</v>
      </c>
      <c r="H142" s="194">
        <v>0</v>
      </c>
      <c r="I142" s="194">
        <v>0</v>
      </c>
    </row>
    <row r="143" spans="2:10" x14ac:dyDescent="0.25">
      <c r="B143" s="3" t="s">
        <v>214</v>
      </c>
      <c r="D143" s="3" t="s">
        <v>213</v>
      </c>
      <c r="H143" s="194">
        <v>0</v>
      </c>
      <c r="I143" s="194">
        <v>0</v>
      </c>
    </row>
    <row r="144" spans="2:10" x14ac:dyDescent="0.25">
      <c r="B144" s="3" t="s">
        <v>215</v>
      </c>
      <c r="D144" s="3" t="s">
        <v>211</v>
      </c>
      <c r="H144" s="194">
        <v>3073260240</v>
      </c>
      <c r="I144" s="194">
        <v>51341905</v>
      </c>
    </row>
    <row r="145" spans="2:9" x14ac:dyDescent="0.25">
      <c r="B145" s="3" t="s">
        <v>215</v>
      </c>
      <c r="D145" s="3" t="s">
        <v>212</v>
      </c>
      <c r="H145" s="194">
        <v>33715496649</v>
      </c>
      <c r="I145" s="194">
        <v>4639803555</v>
      </c>
    </row>
    <row r="146" spans="2:9" x14ac:dyDescent="0.25">
      <c r="B146" s="3" t="s">
        <v>215</v>
      </c>
      <c r="D146" s="3" t="s">
        <v>213</v>
      </c>
      <c r="H146" s="194">
        <v>0</v>
      </c>
      <c r="I146" s="194">
        <v>0</v>
      </c>
    </row>
    <row r="147" spans="2:9" x14ac:dyDescent="0.25">
      <c r="B147" s="3" t="s">
        <v>216</v>
      </c>
      <c r="D147" s="3" t="s">
        <v>211</v>
      </c>
      <c r="H147" s="194">
        <v>11805677467</v>
      </c>
      <c r="I147" s="194">
        <v>9483264692</v>
      </c>
    </row>
    <row r="148" spans="2:9" x14ac:dyDescent="0.25">
      <c r="B148" s="3" t="s">
        <v>217</v>
      </c>
      <c r="D148" s="3" t="s">
        <v>212</v>
      </c>
      <c r="H148" s="194">
        <v>0</v>
      </c>
      <c r="I148" s="194">
        <v>0</v>
      </c>
    </row>
    <row r="149" spans="2:9" x14ac:dyDescent="0.25">
      <c r="B149" s="3" t="s">
        <v>218</v>
      </c>
      <c r="D149" s="3" t="s">
        <v>213</v>
      </c>
      <c r="H149" s="194">
        <v>1120988483</v>
      </c>
      <c r="I149" s="194">
        <v>1237336433</v>
      </c>
    </row>
    <row r="150" spans="2:9" x14ac:dyDescent="0.25">
      <c r="B150" s="3" t="s">
        <v>219</v>
      </c>
      <c r="D150" s="3" t="s">
        <v>211</v>
      </c>
      <c r="H150" s="194">
        <v>955093043</v>
      </c>
      <c r="I150" s="194">
        <v>1271950204</v>
      </c>
    </row>
    <row r="151" spans="2:9" x14ac:dyDescent="0.25">
      <c r="B151" s="3" t="s">
        <v>220</v>
      </c>
      <c r="D151" s="3" t="s">
        <v>212</v>
      </c>
      <c r="H151" s="194">
        <v>0</v>
      </c>
      <c r="I151" s="194">
        <v>8999668</v>
      </c>
    </row>
    <row r="152" spans="2:9" x14ac:dyDescent="0.25">
      <c r="B152" s="3" t="s">
        <v>221</v>
      </c>
      <c r="D152" s="3" t="s">
        <v>211</v>
      </c>
      <c r="H152" s="194">
        <v>122715519</v>
      </c>
      <c r="I152" s="194">
        <v>71970511</v>
      </c>
    </row>
    <row r="153" spans="2:9" x14ac:dyDescent="0.25">
      <c r="B153" s="3" t="s">
        <v>222</v>
      </c>
      <c r="D153" s="3" t="s">
        <v>212</v>
      </c>
      <c r="H153" s="194">
        <v>0</v>
      </c>
      <c r="I153" s="194">
        <v>0</v>
      </c>
    </row>
    <row r="154" spans="2:9" x14ac:dyDescent="0.25">
      <c r="B154" s="3" t="s">
        <v>222</v>
      </c>
      <c r="D154" s="3" t="s">
        <v>213</v>
      </c>
      <c r="H154" s="194">
        <v>0</v>
      </c>
      <c r="I154" s="194">
        <v>0</v>
      </c>
    </row>
    <row r="155" spans="2:9" x14ac:dyDescent="0.25">
      <c r="B155" s="3" t="s">
        <v>223</v>
      </c>
      <c r="D155" s="3"/>
      <c r="H155" s="194">
        <v>-3280054163.2000003</v>
      </c>
      <c r="I155" s="194">
        <v>-3284404140</v>
      </c>
    </row>
    <row r="156" spans="2:9" x14ac:dyDescent="0.25">
      <c r="B156" s="195" t="s">
        <v>88</v>
      </c>
      <c r="D156" s="195"/>
      <c r="H156" s="197">
        <f>SUM(H138:H155)</f>
        <v>62054472381.800003</v>
      </c>
      <c r="I156" s="197">
        <f>SUM(I138:I155)</f>
        <v>28990911668</v>
      </c>
    </row>
    <row r="157" spans="2:9" x14ac:dyDescent="0.25">
      <c r="B157" s="195"/>
      <c r="D157" s="195"/>
      <c r="H157" s="201"/>
      <c r="I157" s="201"/>
    </row>
    <row r="158" spans="2:9" x14ac:dyDescent="0.25">
      <c r="H158" s="313" t="s">
        <v>233</v>
      </c>
      <c r="I158" s="313"/>
    </row>
    <row r="159" spans="2:9" x14ac:dyDescent="0.25">
      <c r="B159" s="1" t="s">
        <v>234</v>
      </c>
      <c r="H159" s="196">
        <v>45536</v>
      </c>
      <c r="I159" s="196">
        <v>45170</v>
      </c>
    </row>
    <row r="160" spans="2:9" x14ac:dyDescent="0.25">
      <c r="H160" s="207"/>
      <c r="I160" s="207"/>
    </row>
    <row r="161" spans="2:9" x14ac:dyDescent="0.25">
      <c r="B161" s="3" t="s">
        <v>210</v>
      </c>
      <c r="D161" s="3" t="s">
        <v>211</v>
      </c>
      <c r="H161" s="202">
        <v>0</v>
      </c>
      <c r="I161" s="202">
        <v>0</v>
      </c>
    </row>
    <row r="162" spans="2:9" x14ac:dyDescent="0.25">
      <c r="B162" s="3" t="s">
        <v>210</v>
      </c>
      <c r="D162" s="3" t="s">
        <v>212</v>
      </c>
      <c r="H162" s="202">
        <v>0</v>
      </c>
      <c r="I162" s="202">
        <v>0</v>
      </c>
    </row>
    <row r="163" spans="2:9" x14ac:dyDescent="0.25">
      <c r="B163" s="3" t="s">
        <v>210</v>
      </c>
      <c r="D163" s="3" t="s">
        <v>213</v>
      </c>
      <c r="H163" s="202">
        <v>0</v>
      </c>
      <c r="I163" s="202">
        <v>0</v>
      </c>
    </row>
    <row r="164" spans="2:9" x14ac:dyDescent="0.25">
      <c r="B164" s="3" t="s">
        <v>214</v>
      </c>
      <c r="D164" s="3" t="s">
        <v>211</v>
      </c>
      <c r="H164" s="202">
        <v>0</v>
      </c>
      <c r="I164" s="202">
        <v>0</v>
      </c>
    </row>
    <row r="165" spans="2:9" x14ac:dyDescent="0.25">
      <c r="B165" s="3" t="s">
        <v>214</v>
      </c>
      <c r="D165" s="3" t="s">
        <v>212</v>
      </c>
      <c r="H165" s="202">
        <v>0</v>
      </c>
      <c r="I165" s="202">
        <v>0</v>
      </c>
    </row>
    <row r="166" spans="2:9" x14ac:dyDescent="0.25">
      <c r="B166" s="3" t="s">
        <v>214</v>
      </c>
      <c r="D166" s="3" t="s">
        <v>213</v>
      </c>
      <c r="H166" s="202">
        <v>0</v>
      </c>
      <c r="I166" s="202">
        <v>0</v>
      </c>
    </row>
    <row r="167" spans="2:9" x14ac:dyDescent="0.25">
      <c r="B167" s="3" t="s">
        <v>215</v>
      </c>
      <c r="D167" s="3" t="s">
        <v>211</v>
      </c>
      <c r="H167" s="202">
        <v>0</v>
      </c>
      <c r="I167" s="202">
        <v>0</v>
      </c>
    </row>
    <row r="168" spans="2:9" x14ac:dyDescent="0.25">
      <c r="B168" s="3" t="s">
        <v>215</v>
      </c>
      <c r="D168" s="3" t="s">
        <v>212</v>
      </c>
      <c r="H168" s="202">
        <v>0</v>
      </c>
      <c r="I168" s="202">
        <v>0</v>
      </c>
    </row>
    <row r="169" spans="2:9" x14ac:dyDescent="0.25">
      <c r="B169" s="3" t="s">
        <v>215</v>
      </c>
      <c r="D169" s="3" t="s">
        <v>213</v>
      </c>
      <c r="H169" s="202">
        <v>0</v>
      </c>
      <c r="I169" s="202">
        <v>0</v>
      </c>
    </row>
    <row r="170" spans="2:9" x14ac:dyDescent="0.25">
      <c r="B170" s="3" t="s">
        <v>218</v>
      </c>
      <c r="D170" s="3" t="s">
        <v>211</v>
      </c>
      <c r="H170" s="202">
        <v>0</v>
      </c>
      <c r="I170" s="202">
        <v>0</v>
      </c>
    </row>
    <row r="171" spans="2:9" x14ac:dyDescent="0.25">
      <c r="B171" s="3" t="s">
        <v>218</v>
      </c>
      <c r="D171" s="3" t="s">
        <v>212</v>
      </c>
      <c r="H171" s="202">
        <v>0</v>
      </c>
      <c r="I171" s="202">
        <v>0</v>
      </c>
    </row>
    <row r="172" spans="2:9" x14ac:dyDescent="0.25">
      <c r="B172" s="3" t="s">
        <v>218</v>
      </c>
      <c r="D172" s="3" t="s">
        <v>213</v>
      </c>
      <c r="H172" s="202">
        <v>0</v>
      </c>
      <c r="I172" s="202">
        <v>0</v>
      </c>
    </row>
    <row r="173" spans="2:9" x14ac:dyDescent="0.25">
      <c r="B173" s="3" t="s">
        <v>228</v>
      </c>
      <c r="D173" s="3" t="s">
        <v>211</v>
      </c>
      <c r="H173" s="202">
        <v>6076669981</v>
      </c>
      <c r="I173" s="202">
        <v>6262781729</v>
      </c>
    </row>
    <row r="174" spans="2:9" x14ac:dyDescent="0.25">
      <c r="B174" s="3" t="s">
        <v>229</v>
      </c>
      <c r="D174" s="3" t="s">
        <v>212</v>
      </c>
      <c r="H174" s="202">
        <v>132428300</v>
      </c>
      <c r="I174" s="202">
        <v>0</v>
      </c>
    </row>
    <row r="175" spans="2:9" x14ac:dyDescent="0.25">
      <c r="B175" s="3" t="s">
        <v>230</v>
      </c>
      <c r="D175" s="3" t="s">
        <v>213</v>
      </c>
      <c r="H175" s="202">
        <v>0</v>
      </c>
      <c r="I175" s="202">
        <v>0</v>
      </c>
    </row>
    <row r="176" spans="2:9" x14ac:dyDescent="0.25">
      <c r="B176" s="3" t="s">
        <v>231</v>
      </c>
      <c r="D176" s="3" t="s">
        <v>211</v>
      </c>
      <c r="H176" s="202">
        <v>0</v>
      </c>
      <c r="I176" s="202">
        <v>0</v>
      </c>
    </row>
    <row r="177" spans="2:10" x14ac:dyDescent="0.25">
      <c r="B177" s="3" t="s">
        <v>231</v>
      </c>
      <c r="D177" s="3" t="s">
        <v>212</v>
      </c>
      <c r="H177" s="202">
        <v>0</v>
      </c>
      <c r="I177" s="202">
        <v>0</v>
      </c>
    </row>
    <row r="178" spans="2:10" x14ac:dyDescent="0.25">
      <c r="B178" s="3" t="s">
        <v>222</v>
      </c>
      <c r="D178" s="3" t="s">
        <v>211</v>
      </c>
      <c r="H178" s="202">
        <v>0</v>
      </c>
      <c r="I178" s="202">
        <v>0</v>
      </c>
    </row>
    <row r="179" spans="2:10" x14ac:dyDescent="0.25">
      <c r="B179" s="3" t="s">
        <v>222</v>
      </c>
      <c r="D179" s="3" t="s">
        <v>212</v>
      </c>
      <c r="H179" s="202">
        <v>0</v>
      </c>
      <c r="I179" s="202">
        <v>0</v>
      </c>
    </row>
    <row r="180" spans="2:10" x14ac:dyDescent="0.25">
      <c r="B180" s="3" t="s">
        <v>222</v>
      </c>
      <c r="D180" s="3" t="s">
        <v>213</v>
      </c>
      <c r="H180" s="202">
        <v>0</v>
      </c>
      <c r="I180" s="202">
        <v>0</v>
      </c>
    </row>
    <row r="181" spans="2:10" x14ac:dyDescent="0.25">
      <c r="B181" s="3" t="s">
        <v>232</v>
      </c>
      <c r="D181" s="3"/>
      <c r="H181" s="194">
        <v>-4920081244.8000002</v>
      </c>
      <c r="I181" s="194">
        <v>-4926606210</v>
      </c>
    </row>
    <row r="182" spans="2:10" x14ac:dyDescent="0.25">
      <c r="B182" s="113" t="s">
        <v>88</v>
      </c>
      <c r="C182" s="200"/>
      <c r="D182" s="200"/>
      <c r="E182" s="200"/>
      <c r="F182" s="200"/>
      <c r="G182" s="200"/>
      <c r="H182" s="197">
        <f>SUM(H159:H181)</f>
        <v>1289062572.1999998</v>
      </c>
      <c r="I182" s="197">
        <f>SUM(I159:I181)</f>
        <v>1336220689</v>
      </c>
      <c r="J182" s="200"/>
    </row>
    <row r="183" spans="2:10" x14ac:dyDescent="0.25">
      <c r="B183" s="1"/>
      <c r="C183" s="3"/>
      <c r="D183" s="1"/>
    </row>
    <row r="184" spans="2:10" ht="19.95" customHeight="1" x14ac:dyDescent="0.25">
      <c r="B184" s="304" t="s">
        <v>225</v>
      </c>
      <c r="C184" s="304"/>
      <c r="D184" s="304"/>
      <c r="E184" s="304"/>
      <c r="F184" s="304"/>
      <c r="G184" s="304"/>
      <c r="H184" s="304"/>
      <c r="I184" s="304"/>
      <c r="J184" s="304"/>
    </row>
    <row r="185" spans="2:10" x14ac:dyDescent="0.25">
      <c r="B185" s="1" t="s">
        <v>226</v>
      </c>
    </row>
    <row r="186" spans="2:10" x14ac:dyDescent="0.25">
      <c r="B186" s="1" t="s">
        <v>227</v>
      </c>
    </row>
    <row r="188" spans="2:10" x14ac:dyDescent="0.25">
      <c r="B188" s="209" t="s">
        <v>243</v>
      </c>
      <c r="H188" s="196">
        <v>45536</v>
      </c>
      <c r="I188" s="196">
        <v>45170</v>
      </c>
    </row>
    <row r="189" spans="2:10" x14ac:dyDescent="0.25">
      <c r="B189" s="209"/>
      <c r="H189" s="199"/>
      <c r="I189" s="199"/>
    </row>
    <row r="190" spans="2:10" x14ac:dyDescent="0.25">
      <c r="B190" s="3" t="s">
        <v>235</v>
      </c>
      <c r="H190" s="203">
        <v>4334882764</v>
      </c>
      <c r="I190" s="203">
        <v>4468233371</v>
      </c>
    </row>
    <row r="191" spans="2:10" x14ac:dyDescent="0.25">
      <c r="B191" s="3" t="s">
        <v>236</v>
      </c>
      <c r="H191" s="203">
        <v>183340173</v>
      </c>
      <c r="I191" s="203">
        <v>524649973</v>
      </c>
    </row>
    <row r="192" spans="2:10" x14ac:dyDescent="0.25">
      <c r="B192" s="3" t="s">
        <v>237</v>
      </c>
      <c r="H192" s="204">
        <v>944513391</v>
      </c>
      <c r="I192" s="205">
        <v>1692337448</v>
      </c>
    </row>
    <row r="193" spans="2:9" x14ac:dyDescent="0.25">
      <c r="B193" s="3" t="s">
        <v>238</v>
      </c>
      <c r="H193" s="204">
        <v>159785986</v>
      </c>
      <c r="I193" s="204">
        <v>244410950</v>
      </c>
    </row>
    <row r="194" spans="2:9" x14ac:dyDescent="0.25">
      <c r="B194" s="3" t="s">
        <v>239</v>
      </c>
      <c r="H194" s="204">
        <v>5040923</v>
      </c>
      <c r="I194" s="205">
        <v>123593387</v>
      </c>
    </row>
    <row r="195" spans="2:9" x14ac:dyDescent="0.25">
      <c r="B195" s="3" t="s">
        <v>240</v>
      </c>
      <c r="H195" s="204">
        <v>1302011381</v>
      </c>
      <c r="I195" s="205">
        <v>2654413787</v>
      </c>
    </row>
    <row r="196" spans="2:9" x14ac:dyDescent="0.25">
      <c r="B196" s="3" t="s">
        <v>241</v>
      </c>
      <c r="H196" s="204">
        <v>87220576</v>
      </c>
      <c r="I196" s="205">
        <v>439288283</v>
      </c>
    </row>
    <row r="197" spans="2:9" x14ac:dyDescent="0.25">
      <c r="B197" s="3" t="s">
        <v>242</v>
      </c>
      <c r="H197" s="206">
        <v>1910038406</v>
      </c>
      <c r="I197" s="206">
        <v>1525717354</v>
      </c>
    </row>
    <row r="198" spans="2:9" x14ac:dyDescent="0.25">
      <c r="B198" s="3"/>
      <c r="H198" s="206"/>
      <c r="I198" s="206"/>
    </row>
    <row r="199" spans="2:9" x14ac:dyDescent="0.25">
      <c r="B199" s="195" t="s">
        <v>88</v>
      </c>
      <c r="H199" s="210">
        <f>SUM(H190:H198)</f>
        <v>8926833600</v>
      </c>
      <c r="I199" s="210">
        <f>SUM(I190:I198)</f>
        <v>11672644553</v>
      </c>
    </row>
    <row r="201" spans="2:9" x14ac:dyDescent="0.25">
      <c r="B201" s="3"/>
    </row>
    <row r="202" spans="2:9" ht="12.6" customHeight="1" x14ac:dyDescent="0.25">
      <c r="B202" s="213" t="s">
        <v>247</v>
      </c>
      <c r="H202" s="196">
        <v>45536</v>
      </c>
      <c r="I202" s="196">
        <v>45170</v>
      </c>
    </row>
    <row r="203" spans="2:9" x14ac:dyDescent="0.25">
      <c r="B203" s="213"/>
      <c r="H203" s="212"/>
      <c r="I203" s="212"/>
    </row>
    <row r="204" spans="2:9" x14ac:dyDescent="0.25">
      <c r="B204" s="3" t="s">
        <v>244</v>
      </c>
      <c r="H204" s="203">
        <v>279250411</v>
      </c>
      <c r="I204" s="203">
        <v>282086274</v>
      </c>
    </row>
    <row r="205" spans="2:9" x14ac:dyDescent="0.25">
      <c r="B205" s="3" t="s">
        <v>245</v>
      </c>
      <c r="H205" s="203">
        <v>0</v>
      </c>
      <c r="I205" s="203">
        <v>0</v>
      </c>
    </row>
    <row r="206" spans="2:9" x14ac:dyDescent="0.25">
      <c r="B206" s="3" t="s">
        <v>246</v>
      </c>
      <c r="H206" s="203">
        <v>0</v>
      </c>
      <c r="I206" s="203">
        <v>0</v>
      </c>
    </row>
    <row r="207" spans="2:9" x14ac:dyDescent="0.25">
      <c r="B207" s="3"/>
      <c r="H207" s="206"/>
      <c r="I207" s="206"/>
    </row>
    <row r="208" spans="2:9" x14ac:dyDescent="0.25">
      <c r="B208" s="195" t="s">
        <v>88</v>
      </c>
      <c r="H208" s="210">
        <f>SUM(H202:H207)</f>
        <v>279295947</v>
      </c>
      <c r="I208" s="210">
        <f>SUM(I204:I207)</f>
        <v>282086274</v>
      </c>
    </row>
    <row r="209" spans="2:10" x14ac:dyDescent="0.25">
      <c r="B209" s="195"/>
    </row>
    <row r="210" spans="2:10" x14ac:dyDescent="0.25">
      <c r="B210" s="1"/>
    </row>
    <row r="211" spans="2:10" ht="19.95" customHeight="1" x14ac:dyDescent="0.25">
      <c r="B211" s="304" t="s">
        <v>248</v>
      </c>
      <c r="C211" s="304"/>
      <c r="D211" s="304"/>
      <c r="E211" s="304"/>
      <c r="F211" s="304"/>
      <c r="G211" s="304"/>
      <c r="H211" s="304"/>
      <c r="I211" s="304"/>
      <c r="J211" s="304"/>
    </row>
    <row r="213" spans="2:10" x14ac:dyDescent="0.25">
      <c r="B213" s="307" t="s">
        <v>257</v>
      </c>
      <c r="C213" s="307"/>
      <c r="D213" s="307"/>
      <c r="E213" s="307"/>
      <c r="F213" s="307"/>
      <c r="G213" s="307"/>
      <c r="H213" s="307"/>
    </row>
    <row r="214" spans="2:10" x14ac:dyDescent="0.25">
      <c r="B214" s="209"/>
      <c r="H214" s="308" t="s">
        <v>195</v>
      </c>
      <c r="I214" s="308"/>
    </row>
    <row r="215" spans="2:10" ht="15" customHeight="1" x14ac:dyDescent="0.25">
      <c r="B215" s="209" t="s">
        <v>197</v>
      </c>
      <c r="H215" s="196">
        <v>45536</v>
      </c>
      <c r="I215" s="196">
        <v>45170</v>
      </c>
    </row>
    <row r="216" spans="2:10" x14ac:dyDescent="0.25">
      <c r="H216" s="212"/>
      <c r="I216" s="212"/>
    </row>
    <row r="217" spans="2:10" x14ac:dyDescent="0.25">
      <c r="B217" s="222" t="s">
        <v>249</v>
      </c>
      <c r="H217" s="204">
        <v>71626178248</v>
      </c>
      <c r="I217" s="214">
        <v>64469113950</v>
      </c>
    </row>
    <row r="218" spans="2:10" x14ac:dyDescent="0.25">
      <c r="B218" s="222" t="s">
        <v>250</v>
      </c>
      <c r="H218" s="204">
        <v>25850717250</v>
      </c>
      <c r="I218" s="214">
        <v>24710485212</v>
      </c>
    </row>
    <row r="219" spans="2:10" x14ac:dyDescent="0.25">
      <c r="B219" s="222" t="s">
        <v>251</v>
      </c>
      <c r="H219" s="204">
        <v>14238591930</v>
      </c>
      <c r="I219" s="214">
        <v>8907687408</v>
      </c>
    </row>
    <row r="220" spans="2:10" x14ac:dyDescent="0.25">
      <c r="B220" s="222" t="s">
        <v>252</v>
      </c>
      <c r="H220" s="204">
        <v>28127323097.298279</v>
      </c>
      <c r="I220" s="214">
        <v>39303979973.326477</v>
      </c>
    </row>
    <row r="221" spans="2:10" x14ac:dyDescent="0.25">
      <c r="B221" s="222" t="s">
        <v>253</v>
      </c>
      <c r="H221" s="204">
        <v>35557251728</v>
      </c>
      <c r="I221" s="214">
        <v>36574119360</v>
      </c>
    </row>
    <row r="222" spans="2:10" x14ac:dyDescent="0.25">
      <c r="B222" s="222" t="s">
        <v>254</v>
      </c>
      <c r="H222" s="216">
        <v>221324564</v>
      </c>
      <c r="I222" s="217">
        <v>511443915</v>
      </c>
    </row>
    <row r="223" spans="2:10" x14ac:dyDescent="0.25">
      <c r="B223" s="223" t="s">
        <v>255</v>
      </c>
      <c r="H223" s="216">
        <v>0</v>
      </c>
      <c r="I223" s="217">
        <v>0</v>
      </c>
    </row>
    <row r="224" spans="2:10" ht="14.4" thickBot="1" x14ac:dyDescent="0.3">
      <c r="B224" s="195" t="s">
        <v>256</v>
      </c>
      <c r="H224" s="215">
        <f>SUM(H217:H223)</f>
        <v>175621386817.29828</v>
      </c>
      <c r="I224" s="215">
        <f>SUM(I217:I223)</f>
        <v>174476829818.32648</v>
      </c>
    </row>
    <row r="226" spans="2:14" ht="19.95" customHeight="1" x14ac:dyDescent="0.25">
      <c r="B226" s="304" t="s">
        <v>258</v>
      </c>
      <c r="C226" s="304"/>
      <c r="D226" s="304"/>
      <c r="E226" s="304"/>
      <c r="F226" s="304"/>
      <c r="G226" s="304"/>
      <c r="H226" s="304"/>
      <c r="I226" s="304"/>
      <c r="J226" s="304"/>
    </row>
    <row r="228" spans="2:14" x14ac:dyDescent="0.25">
      <c r="B228" s="17" t="s">
        <v>185</v>
      </c>
    </row>
    <row r="230" spans="2:14" ht="19.95" customHeight="1" x14ac:dyDescent="0.25">
      <c r="B230" s="304" t="s">
        <v>259</v>
      </c>
      <c r="C230" s="304"/>
      <c r="D230" s="304"/>
      <c r="E230" s="304"/>
      <c r="F230" s="304"/>
      <c r="G230" s="304"/>
      <c r="H230" s="304"/>
      <c r="I230" s="304"/>
      <c r="J230" s="304"/>
      <c r="K230" s="306"/>
      <c r="L230" s="306"/>
      <c r="M230" s="306"/>
      <c r="N230" s="306"/>
    </row>
    <row r="231" spans="2:14" ht="19.2" customHeight="1" x14ac:dyDescent="0.25">
      <c r="B231" s="200"/>
      <c r="C231" s="200"/>
      <c r="D231" s="200"/>
      <c r="E231" s="200"/>
      <c r="F231" s="200"/>
      <c r="G231" s="200"/>
      <c r="H231" s="200"/>
      <c r="I231" s="200"/>
      <c r="J231" s="200"/>
      <c r="K231" s="200"/>
      <c r="L231" s="200"/>
      <c r="M231" s="200"/>
      <c r="N231" s="200"/>
    </row>
    <row r="232" spans="2:14" x14ac:dyDescent="0.25">
      <c r="H232" s="308" t="s">
        <v>195</v>
      </c>
      <c r="I232" s="308"/>
    </row>
    <row r="233" spans="2:14" x14ac:dyDescent="0.25">
      <c r="H233" s="196">
        <v>45536</v>
      </c>
      <c r="I233" s="196">
        <v>45170</v>
      </c>
    </row>
    <row r="234" spans="2:14" x14ac:dyDescent="0.25">
      <c r="B234" s="20" t="s">
        <v>260</v>
      </c>
      <c r="H234" s="225">
        <v>1328794377</v>
      </c>
      <c r="I234" s="225">
        <v>1476447609</v>
      </c>
    </row>
    <row r="235" spans="2:14" x14ac:dyDescent="0.25">
      <c r="B235" s="20" t="s">
        <v>261</v>
      </c>
      <c r="H235" s="225">
        <v>1237177635</v>
      </c>
      <c r="I235" s="226">
        <v>1298379411</v>
      </c>
    </row>
    <row r="236" spans="2:14" x14ac:dyDescent="0.25">
      <c r="B236" s="20" t="s">
        <v>262</v>
      </c>
      <c r="H236" s="225">
        <v>1141226670</v>
      </c>
      <c r="I236" s="226">
        <v>1030285903</v>
      </c>
    </row>
    <row r="237" spans="2:14" x14ac:dyDescent="0.25">
      <c r="B237" s="20" t="s">
        <v>263</v>
      </c>
      <c r="H237" s="225">
        <v>623451441</v>
      </c>
      <c r="I237" s="226">
        <v>701403116</v>
      </c>
    </row>
    <row r="238" spans="2:14" x14ac:dyDescent="0.25">
      <c r="B238" s="20" t="s">
        <v>264</v>
      </c>
      <c r="H238" s="20" t="s">
        <v>265</v>
      </c>
      <c r="I238" s="227" t="s">
        <v>265</v>
      </c>
    </row>
    <row r="239" spans="2:14" x14ac:dyDescent="0.25">
      <c r="B239" s="20" t="s">
        <v>266</v>
      </c>
      <c r="H239" s="225">
        <v>35444866661</v>
      </c>
      <c r="I239" s="226">
        <v>37473097842</v>
      </c>
    </row>
    <row r="240" spans="2:14" x14ac:dyDescent="0.25">
      <c r="B240" s="20" t="s">
        <v>267</v>
      </c>
      <c r="H240" s="225">
        <v>1756578269</v>
      </c>
      <c r="I240" s="226">
        <v>1851544942</v>
      </c>
    </row>
    <row r="241" spans="2:10" x14ac:dyDescent="0.25">
      <c r="B241" s="20" t="s">
        <v>268</v>
      </c>
      <c r="H241" s="225">
        <v>15681480295</v>
      </c>
      <c r="I241" s="226">
        <v>14139057365</v>
      </c>
    </row>
    <row r="242" spans="2:10" x14ac:dyDescent="0.25">
      <c r="B242" s="20" t="s">
        <v>269</v>
      </c>
      <c r="H242" s="225">
        <v>68332808445</v>
      </c>
      <c r="I242" s="226">
        <v>69692039421</v>
      </c>
    </row>
    <row r="243" spans="2:10" x14ac:dyDescent="0.25">
      <c r="B243" s="20" t="s">
        <v>270</v>
      </c>
      <c r="H243" s="20" t="s">
        <v>265</v>
      </c>
      <c r="I243" s="226">
        <v>15987204525</v>
      </c>
    </row>
    <row r="244" spans="2:10" x14ac:dyDescent="0.25">
      <c r="B244" s="20" t="s">
        <v>271</v>
      </c>
      <c r="H244" s="225">
        <v>134121911833</v>
      </c>
      <c r="I244" s="226">
        <v>89572161345</v>
      </c>
    </row>
    <row r="245" spans="2:10" x14ac:dyDescent="0.25">
      <c r="B245" s="20" t="s">
        <v>272</v>
      </c>
      <c r="H245" s="225">
        <v>108612804</v>
      </c>
      <c r="I245" s="226">
        <v>86515379</v>
      </c>
    </row>
    <row r="246" spans="2:10" x14ac:dyDescent="0.25">
      <c r="B246" s="224" t="s">
        <v>273</v>
      </c>
      <c r="H246" s="225">
        <v>568159070</v>
      </c>
      <c r="I246" s="226">
        <v>623196689</v>
      </c>
    </row>
    <row r="247" spans="2:10" ht="14.4" thickBot="1" x14ac:dyDescent="0.3">
      <c r="B247" s="195" t="s">
        <v>274</v>
      </c>
      <c r="H247" s="215">
        <f>SUM(H234:H246)</f>
        <v>260345067500</v>
      </c>
      <c r="I247" s="215">
        <f>SUM(I234:I246)</f>
        <v>233931333547</v>
      </c>
    </row>
    <row r="250" spans="2:10" ht="19.95" customHeight="1" x14ac:dyDescent="0.25">
      <c r="B250" s="304" t="s">
        <v>275</v>
      </c>
      <c r="C250" s="304"/>
      <c r="D250" s="304"/>
      <c r="E250" s="304"/>
      <c r="F250" s="304"/>
      <c r="G250" s="304"/>
      <c r="H250" s="304"/>
      <c r="I250" s="304"/>
      <c r="J250" s="304"/>
    </row>
    <row r="252" spans="2:10" x14ac:dyDescent="0.25">
      <c r="B252" s="17" t="s">
        <v>185</v>
      </c>
    </row>
    <row r="254" spans="2:10" ht="19.95" customHeight="1" x14ac:dyDescent="0.25">
      <c r="B254" s="304" t="s">
        <v>276</v>
      </c>
      <c r="C254" s="304"/>
      <c r="D254" s="304"/>
      <c r="E254" s="304"/>
      <c r="F254" s="304"/>
      <c r="G254" s="304"/>
      <c r="H254" s="304"/>
      <c r="I254" s="304"/>
      <c r="J254" s="304"/>
    </row>
    <row r="256" spans="2:10" x14ac:dyDescent="0.25">
      <c r="H256" s="308" t="s">
        <v>195</v>
      </c>
      <c r="I256" s="308"/>
    </row>
    <row r="257" spans="2:10" x14ac:dyDescent="0.25">
      <c r="B257" s="19" t="s">
        <v>17</v>
      </c>
      <c r="H257" s="196">
        <v>45536</v>
      </c>
      <c r="I257" s="196">
        <v>45170</v>
      </c>
    </row>
    <row r="258" spans="2:10" x14ac:dyDescent="0.25">
      <c r="B258" s="218"/>
      <c r="H258" s="199"/>
      <c r="I258" s="199"/>
    </row>
    <row r="259" spans="2:10" x14ac:dyDescent="0.25">
      <c r="B259" s="20" t="s">
        <v>277</v>
      </c>
      <c r="C259" s="219"/>
      <c r="H259" s="225">
        <v>4247323457</v>
      </c>
      <c r="I259" s="226">
        <v>3979717726</v>
      </c>
    </row>
    <row r="260" spans="2:10" x14ac:dyDescent="0.25">
      <c r="B260" s="20" t="s">
        <v>278</v>
      </c>
      <c r="H260" s="225">
        <v>396661903</v>
      </c>
      <c r="I260" s="226">
        <v>550208454</v>
      </c>
    </row>
    <row r="261" spans="2:10" x14ac:dyDescent="0.25">
      <c r="B261" s="20" t="s">
        <v>279</v>
      </c>
      <c r="H261" s="225">
        <v>1364442875</v>
      </c>
      <c r="I261" s="226">
        <v>1144919134</v>
      </c>
    </row>
    <row r="262" spans="2:10" x14ac:dyDescent="0.25">
      <c r="B262" s="20" t="s">
        <v>280</v>
      </c>
      <c r="H262" s="225">
        <v>-2896708814</v>
      </c>
      <c r="I262" s="226">
        <v>-11404870</v>
      </c>
    </row>
    <row r="263" spans="2:10" ht="14.4" thickBot="1" x14ac:dyDescent="0.3">
      <c r="B263" s="31" t="s">
        <v>281</v>
      </c>
      <c r="H263" s="215">
        <f>SUM(H259:H262)</f>
        <v>3111719421</v>
      </c>
      <c r="I263" s="215">
        <f>SUM(I259:I262)</f>
        <v>5663440444</v>
      </c>
    </row>
    <row r="266" spans="2:10" ht="19.95" customHeight="1" x14ac:dyDescent="0.25">
      <c r="B266" s="304" t="s">
        <v>282</v>
      </c>
      <c r="C266" s="304"/>
      <c r="D266" s="304"/>
      <c r="E266" s="304"/>
      <c r="F266" s="304"/>
      <c r="G266" s="304"/>
      <c r="H266" s="304"/>
      <c r="I266" s="304"/>
      <c r="J266" s="304"/>
    </row>
    <row r="268" spans="2:10" x14ac:dyDescent="0.25">
      <c r="B268" s="17" t="s">
        <v>185</v>
      </c>
    </row>
    <row r="270" spans="2:10" ht="19.95" customHeight="1" x14ac:dyDescent="0.25">
      <c r="B270" s="304" t="s">
        <v>295</v>
      </c>
      <c r="C270" s="304"/>
      <c r="D270" s="304"/>
      <c r="E270" s="304"/>
      <c r="F270" s="304"/>
      <c r="G270" s="304"/>
      <c r="H270" s="304"/>
      <c r="I270" s="304"/>
      <c r="J270" s="304"/>
    </row>
    <row r="271" spans="2:10" ht="19.95" customHeight="1" x14ac:dyDescent="0.25">
      <c r="B271" s="200"/>
      <c r="C271" s="200"/>
      <c r="D271" s="200"/>
      <c r="E271" s="200"/>
      <c r="F271" s="200"/>
      <c r="G271" s="200"/>
      <c r="H271" s="200"/>
      <c r="I271" s="200"/>
      <c r="J271" s="200"/>
    </row>
    <row r="272" spans="2:10" x14ac:dyDescent="0.25">
      <c r="H272" s="305" t="s">
        <v>195</v>
      </c>
      <c r="I272" s="305"/>
    </row>
    <row r="273" spans="2:10" ht="14.4" x14ac:dyDescent="0.3">
      <c r="B273" s="228" t="s">
        <v>283</v>
      </c>
      <c r="D273" s="230" t="s">
        <v>155</v>
      </c>
      <c r="F273" s="230" t="s">
        <v>292</v>
      </c>
      <c r="H273" s="196">
        <v>45536</v>
      </c>
      <c r="I273" s="196">
        <v>45170</v>
      </c>
    </row>
    <row r="274" spans="2:10" ht="14.4" x14ac:dyDescent="0.3">
      <c r="B274" s="228"/>
      <c r="F274" s="229" t="str">
        <f>IFERROR(VLOOKUP(D274,'[2]Base de Monedas'!C:D,2,0),"")</f>
        <v/>
      </c>
      <c r="H274" s="199"/>
      <c r="I274" s="199"/>
    </row>
    <row r="275" spans="2:10" x14ac:dyDescent="0.25">
      <c r="B275" s="1" t="s">
        <v>284</v>
      </c>
      <c r="C275" s="1"/>
      <c r="D275" s="208" t="s">
        <v>291</v>
      </c>
      <c r="E275" s="1"/>
      <c r="F275" s="229" t="s">
        <v>293</v>
      </c>
      <c r="G275" s="1"/>
      <c r="H275" s="225">
        <v>48057612849</v>
      </c>
      <c r="I275" s="226">
        <v>26782277320</v>
      </c>
    </row>
    <row r="276" spans="2:10" x14ac:dyDescent="0.25">
      <c r="B276" s="1" t="s">
        <v>285</v>
      </c>
      <c r="C276" s="1"/>
      <c r="D276" s="208" t="s">
        <v>159</v>
      </c>
      <c r="E276" s="1"/>
      <c r="F276" s="229" t="s">
        <v>294</v>
      </c>
      <c r="G276" s="1"/>
      <c r="H276" s="225">
        <v>1753506766</v>
      </c>
      <c r="I276" s="226">
        <v>1638353009</v>
      </c>
    </row>
    <row r="277" spans="2:10" x14ac:dyDescent="0.25">
      <c r="B277" s="1" t="s">
        <v>286</v>
      </c>
      <c r="C277" s="1"/>
      <c r="D277" s="208" t="s">
        <v>291</v>
      </c>
      <c r="E277" s="1"/>
      <c r="F277" s="229" t="s">
        <v>293</v>
      </c>
      <c r="G277" s="1"/>
      <c r="H277" s="225">
        <v>3627472511</v>
      </c>
      <c r="I277" s="226">
        <v>1677208946</v>
      </c>
    </row>
    <row r="278" spans="2:10" x14ac:dyDescent="0.25">
      <c r="B278" s="1" t="s">
        <v>287</v>
      </c>
      <c r="C278" s="1"/>
      <c r="D278" s="208" t="s">
        <v>291</v>
      </c>
      <c r="E278" s="1"/>
      <c r="F278" s="229" t="s">
        <v>293</v>
      </c>
      <c r="G278" s="1"/>
      <c r="H278" s="225">
        <v>516848885</v>
      </c>
      <c r="I278" s="226">
        <v>982869897</v>
      </c>
    </row>
    <row r="279" spans="2:10" x14ac:dyDescent="0.25">
      <c r="B279" s="1" t="s">
        <v>288</v>
      </c>
      <c r="C279" s="1"/>
      <c r="D279" s="208" t="s">
        <v>291</v>
      </c>
      <c r="E279" s="1"/>
      <c r="F279" s="229" t="s">
        <v>293</v>
      </c>
      <c r="G279" s="1"/>
      <c r="H279" s="225">
        <v>0</v>
      </c>
      <c r="I279" s="226">
        <v>0</v>
      </c>
    </row>
    <row r="280" spans="2:10" x14ac:dyDescent="0.25">
      <c r="B280" s="3" t="s">
        <v>289</v>
      </c>
      <c r="C280" s="1"/>
      <c r="D280" s="208" t="s">
        <v>291</v>
      </c>
      <c r="E280" s="1"/>
      <c r="F280" s="229" t="s">
        <v>293</v>
      </c>
      <c r="G280" s="1"/>
      <c r="H280" s="225">
        <v>223175717</v>
      </c>
      <c r="I280" s="226">
        <v>194490225</v>
      </c>
    </row>
    <row r="281" spans="2:10" ht="14.4" thickBot="1" x14ac:dyDescent="0.3">
      <c r="B281" s="195" t="s">
        <v>290</v>
      </c>
      <c r="C281" s="1"/>
      <c r="D281" s="1"/>
      <c r="E281" s="1"/>
      <c r="F281" s="1"/>
      <c r="G281" s="1"/>
      <c r="H281" s="215">
        <f>SUM(H275:H280)</f>
        <v>54178616728</v>
      </c>
      <c r="I281" s="215">
        <f>SUM(I275:I280)</f>
        <v>31275199397</v>
      </c>
    </row>
    <row r="284" spans="2:10" x14ac:dyDescent="0.25">
      <c r="B284" s="304" t="s">
        <v>311</v>
      </c>
      <c r="C284" s="304"/>
      <c r="D284" s="304"/>
      <c r="E284" s="304"/>
      <c r="F284" s="304"/>
      <c r="G284" s="304"/>
      <c r="H284" s="304"/>
      <c r="I284" s="304"/>
      <c r="J284" s="304"/>
    </row>
    <row r="286" spans="2:10" x14ac:dyDescent="0.25">
      <c r="H286" s="305" t="s">
        <v>195</v>
      </c>
      <c r="I286" s="305"/>
    </row>
    <row r="287" spans="2:10" x14ac:dyDescent="0.25">
      <c r="B287" s="231" t="s">
        <v>296</v>
      </c>
      <c r="H287" s="232">
        <v>45536</v>
      </c>
      <c r="I287" s="232">
        <v>45170</v>
      </c>
    </row>
    <row r="288" spans="2:10" x14ac:dyDescent="0.25">
      <c r="B288" s="231"/>
      <c r="H288" s="235"/>
      <c r="I288" s="235"/>
    </row>
    <row r="289" spans="2:9" x14ac:dyDescent="0.25">
      <c r="B289" s="1" t="s">
        <v>297</v>
      </c>
      <c r="H289" s="225"/>
      <c r="I289" s="226">
        <v>32882265000</v>
      </c>
    </row>
    <row r="290" spans="2:9" x14ac:dyDescent="0.25">
      <c r="B290" s="1" t="s">
        <v>298</v>
      </c>
      <c r="H290" s="225">
        <v>16043969340</v>
      </c>
      <c r="I290" s="226">
        <v>15540839936</v>
      </c>
    </row>
    <row r="291" spans="2:9" x14ac:dyDescent="0.25">
      <c r="B291" s="1" t="s">
        <v>299</v>
      </c>
      <c r="H291" s="225">
        <v>4059013898</v>
      </c>
      <c r="I291" s="226">
        <v>3966336140</v>
      </c>
    </row>
    <row r="292" spans="2:9" x14ac:dyDescent="0.25">
      <c r="B292" s="1" t="s">
        <v>300</v>
      </c>
      <c r="H292" s="225">
        <v>-4059013898</v>
      </c>
      <c r="I292" s="226">
        <v>-3966336140</v>
      </c>
    </row>
    <row r="293" spans="2:9" x14ac:dyDescent="0.25">
      <c r="B293" s="1" t="s">
        <v>301</v>
      </c>
      <c r="H293" s="225">
        <v>12840846451</v>
      </c>
      <c r="I293" s="226">
        <v>10333194882</v>
      </c>
    </row>
    <row r="294" spans="2:9" x14ac:dyDescent="0.25">
      <c r="B294" s="1" t="s">
        <v>300</v>
      </c>
      <c r="H294" s="225">
        <v>-12840846451</v>
      </c>
      <c r="I294" s="226">
        <v>-10333194882</v>
      </c>
    </row>
    <row r="295" spans="2:9" ht="14.4" thickBot="1" x14ac:dyDescent="0.3">
      <c r="B295" s="233" t="s">
        <v>88</v>
      </c>
      <c r="H295" s="215">
        <f>SUM(H290:H294)</f>
        <v>16043969340</v>
      </c>
      <c r="I295" s="215">
        <f>SUM(I289:I294)</f>
        <v>48423104936</v>
      </c>
    </row>
    <row r="296" spans="2:9" x14ac:dyDescent="0.25">
      <c r="B296" s="234"/>
      <c r="H296" s="234"/>
      <c r="I296" s="234"/>
    </row>
    <row r="297" spans="2:9" x14ac:dyDescent="0.25">
      <c r="B297" s="234"/>
      <c r="H297" s="305" t="s">
        <v>195</v>
      </c>
      <c r="I297" s="305"/>
    </row>
    <row r="298" spans="2:9" x14ac:dyDescent="0.25">
      <c r="B298" s="231" t="s">
        <v>302</v>
      </c>
      <c r="H298" s="232">
        <v>45536</v>
      </c>
      <c r="I298" s="232">
        <v>45170</v>
      </c>
    </row>
    <row r="299" spans="2:9" x14ac:dyDescent="0.25">
      <c r="B299" s="1"/>
      <c r="H299" s="235"/>
      <c r="I299" s="235"/>
    </row>
    <row r="300" spans="2:9" x14ac:dyDescent="0.25">
      <c r="B300" s="1" t="s">
        <v>303</v>
      </c>
      <c r="H300" s="225">
        <v>73471700000</v>
      </c>
      <c r="I300" s="226">
        <v>65063400000</v>
      </c>
    </row>
    <row r="301" spans="2:9" x14ac:dyDescent="0.25">
      <c r="B301" s="1" t="s">
        <v>304</v>
      </c>
      <c r="H301" s="225">
        <v>73500000000</v>
      </c>
      <c r="I301" s="226">
        <v>56000000000</v>
      </c>
    </row>
    <row r="302" spans="2:9" x14ac:dyDescent="0.25">
      <c r="B302" s="1" t="s">
        <v>305</v>
      </c>
      <c r="H302" s="225">
        <v>11444242885</v>
      </c>
      <c r="I302" s="226">
        <v>27488212221</v>
      </c>
    </row>
    <row r="303" spans="2:9" x14ac:dyDescent="0.25">
      <c r="B303" s="1" t="s">
        <v>306</v>
      </c>
      <c r="H303" s="225">
        <v>35085555000</v>
      </c>
      <c r="I303" s="226" t="s">
        <v>312</v>
      </c>
    </row>
    <row r="304" spans="2:9" x14ac:dyDescent="0.25">
      <c r="B304" s="1" t="s">
        <v>307</v>
      </c>
      <c r="H304" s="225">
        <v>12766225708</v>
      </c>
      <c r="I304" s="226">
        <v>18044564954</v>
      </c>
    </row>
    <row r="305" spans="2:10" x14ac:dyDescent="0.25">
      <c r="B305" s="1" t="s">
        <v>308</v>
      </c>
      <c r="H305" s="225">
        <v>11368417655</v>
      </c>
      <c r="I305" s="226">
        <v>1693079242</v>
      </c>
    </row>
    <row r="306" spans="2:10" x14ac:dyDescent="0.25">
      <c r="B306" s="1" t="s">
        <v>309</v>
      </c>
      <c r="H306" s="225">
        <v>-12594054777</v>
      </c>
      <c r="I306" s="226">
        <v>-17883205900</v>
      </c>
    </row>
    <row r="307" spans="2:10" x14ac:dyDescent="0.25">
      <c r="B307" s="1" t="s">
        <v>310</v>
      </c>
      <c r="H307" s="225">
        <v>-11368417655</v>
      </c>
      <c r="I307" s="226">
        <v>-1693079242</v>
      </c>
    </row>
    <row r="308" spans="2:10" ht="14.4" thickBot="1" x14ac:dyDescent="0.3">
      <c r="B308" s="233" t="s">
        <v>88</v>
      </c>
      <c r="H308" s="215">
        <f>SUM(H300:H307)</f>
        <v>193673668816</v>
      </c>
      <c r="I308" s="215">
        <f>SUM(I300:I307)</f>
        <v>148712971275</v>
      </c>
    </row>
    <row r="310" spans="2:10" ht="19.95" customHeight="1" x14ac:dyDescent="0.25">
      <c r="B310" s="304" t="s">
        <v>313</v>
      </c>
      <c r="C310" s="304"/>
      <c r="D310" s="304"/>
      <c r="E310" s="304"/>
      <c r="F310" s="304"/>
      <c r="G310" s="304"/>
      <c r="H310" s="304"/>
      <c r="I310" s="304"/>
      <c r="J310" s="304"/>
    </row>
    <row r="312" spans="2:10" x14ac:dyDescent="0.25">
      <c r="B312" s="17" t="s">
        <v>185</v>
      </c>
    </row>
    <row r="314" spans="2:10" ht="19.95" customHeight="1" x14ac:dyDescent="0.25">
      <c r="B314" s="304" t="s">
        <v>314</v>
      </c>
      <c r="C314" s="304"/>
      <c r="D314" s="304"/>
      <c r="E314" s="304"/>
      <c r="F314" s="304"/>
      <c r="G314" s="304"/>
      <c r="H314" s="304"/>
      <c r="I314" s="304"/>
      <c r="J314" s="304"/>
    </row>
    <row r="316" spans="2:10" x14ac:dyDescent="0.25">
      <c r="H316" s="305" t="s">
        <v>195</v>
      </c>
      <c r="I316" s="305"/>
    </row>
    <row r="317" spans="2:10" ht="14.4" x14ac:dyDescent="0.3">
      <c r="B317" s="11" t="s">
        <v>26</v>
      </c>
      <c r="H317" s="232">
        <v>45536</v>
      </c>
      <c r="I317" s="232">
        <v>45170</v>
      </c>
    </row>
    <row r="318" spans="2:10" ht="14.4" x14ac:dyDescent="0.3">
      <c r="B318" s="11"/>
    </row>
    <row r="319" spans="2:10" ht="14.4" x14ac:dyDescent="0.3">
      <c r="B319" s="8" t="s">
        <v>315</v>
      </c>
      <c r="H319" s="225">
        <v>1018691927</v>
      </c>
      <c r="I319" s="226">
        <v>1356495806.7</v>
      </c>
    </row>
    <row r="320" spans="2:10" ht="14.4" x14ac:dyDescent="0.3">
      <c r="B320" s="8" t="s">
        <v>316</v>
      </c>
      <c r="H320" s="225">
        <v>406479656</v>
      </c>
      <c r="I320" s="226">
        <v>394592397</v>
      </c>
    </row>
    <row r="321" spans="2:10" ht="14.4" x14ac:dyDescent="0.3">
      <c r="B321" s="8" t="s">
        <v>317</v>
      </c>
      <c r="H321" s="225">
        <v>79320000</v>
      </c>
      <c r="I321" s="226">
        <v>68000001.300000012</v>
      </c>
    </row>
    <row r="322" spans="2:10" ht="14.4" x14ac:dyDescent="0.3">
      <c r="B322" s="8" t="s">
        <v>318</v>
      </c>
      <c r="H322" s="225">
        <v>1508310101</v>
      </c>
      <c r="I322" s="226">
        <v>1416641480</v>
      </c>
    </row>
    <row r="323" spans="2:10" ht="15" thickBot="1" x14ac:dyDescent="0.35">
      <c r="B323" s="11" t="s">
        <v>88</v>
      </c>
      <c r="H323" s="236">
        <f>SUM(H319:H322)</f>
        <v>3012801684</v>
      </c>
      <c r="I323" s="236">
        <f>SUM(I319:I322)</f>
        <v>3235729685</v>
      </c>
    </row>
    <row r="325" spans="2:10" ht="19.95" customHeight="1" x14ac:dyDescent="0.25">
      <c r="B325" s="304" t="s">
        <v>319</v>
      </c>
      <c r="C325" s="304"/>
      <c r="D325" s="304"/>
      <c r="E325" s="304"/>
      <c r="F325" s="304"/>
      <c r="G325" s="304"/>
      <c r="H325" s="304"/>
      <c r="I325" s="304"/>
      <c r="J325" s="304"/>
    </row>
    <row r="327" spans="2:10" x14ac:dyDescent="0.25">
      <c r="H327" s="305" t="s">
        <v>195</v>
      </c>
      <c r="I327" s="305"/>
    </row>
    <row r="328" spans="2:10" ht="14.4" x14ac:dyDescent="0.25">
      <c r="B328" s="237" t="s">
        <v>27</v>
      </c>
      <c r="H328" s="232">
        <v>45536</v>
      </c>
      <c r="I328" s="232">
        <v>45170</v>
      </c>
    </row>
    <row r="329" spans="2:10" ht="14.4" x14ac:dyDescent="0.3">
      <c r="B329" s="8" t="s">
        <v>320</v>
      </c>
    </row>
    <row r="330" spans="2:10" ht="14.4" x14ac:dyDescent="0.3">
      <c r="B330" s="8" t="s">
        <v>321</v>
      </c>
      <c r="H330" s="225">
        <v>843447094</v>
      </c>
      <c r="I330" s="226">
        <v>457791164</v>
      </c>
    </row>
    <row r="331" spans="2:10" ht="14.4" x14ac:dyDescent="0.3">
      <c r="B331" s="8" t="s">
        <v>322</v>
      </c>
    </row>
    <row r="332" spans="2:10" ht="15" thickBot="1" x14ac:dyDescent="0.35">
      <c r="B332" s="11" t="s">
        <v>88</v>
      </c>
      <c r="H332" s="236">
        <f>SUM(H330:H331)</f>
        <v>843447094</v>
      </c>
      <c r="I332" s="236">
        <f>SUM(I330:I331)</f>
        <v>457791164</v>
      </c>
    </row>
    <row r="334" spans="2:10" ht="19.95" customHeight="1" x14ac:dyDescent="0.25">
      <c r="B334" s="304" t="s">
        <v>323</v>
      </c>
      <c r="C334" s="304"/>
      <c r="D334" s="304"/>
      <c r="E334" s="304"/>
      <c r="F334" s="304"/>
      <c r="G334" s="304"/>
      <c r="H334" s="304"/>
      <c r="I334" s="304"/>
      <c r="J334" s="304"/>
    </row>
    <row r="336" spans="2:10" x14ac:dyDescent="0.25">
      <c r="B336" s="17" t="s">
        <v>185</v>
      </c>
    </row>
    <row r="338" spans="2:10" ht="19.95" customHeight="1" x14ac:dyDescent="0.25">
      <c r="B338" s="304" t="s">
        <v>324</v>
      </c>
      <c r="C338" s="304"/>
      <c r="D338" s="304"/>
      <c r="E338" s="304"/>
      <c r="F338" s="304"/>
      <c r="G338" s="304"/>
      <c r="H338" s="304"/>
      <c r="I338" s="304"/>
      <c r="J338" s="304"/>
    </row>
    <row r="340" spans="2:10" x14ac:dyDescent="0.25">
      <c r="B340" s="238" t="s">
        <v>283</v>
      </c>
      <c r="H340" s="305" t="s">
        <v>195</v>
      </c>
      <c r="I340" s="305"/>
    </row>
    <row r="341" spans="2:10" ht="30" customHeight="1" x14ac:dyDescent="0.25">
      <c r="H341" s="232">
        <v>45536</v>
      </c>
      <c r="I341" s="232">
        <v>45170</v>
      </c>
    </row>
    <row r="343" spans="2:10" x14ac:dyDescent="0.25">
      <c r="B343" s="3" t="s">
        <v>325</v>
      </c>
      <c r="H343" s="225">
        <v>0</v>
      </c>
      <c r="I343" s="226">
        <v>10273618</v>
      </c>
    </row>
    <row r="344" spans="2:10" x14ac:dyDescent="0.25">
      <c r="B344" s="239" t="s">
        <v>326</v>
      </c>
      <c r="H344" s="225">
        <v>0</v>
      </c>
      <c r="I344" s="226">
        <v>0</v>
      </c>
    </row>
    <row r="345" spans="2:10" x14ac:dyDescent="0.25">
      <c r="B345" s="239" t="s">
        <v>327</v>
      </c>
      <c r="H345" s="225">
        <v>0</v>
      </c>
      <c r="I345" s="226">
        <v>0</v>
      </c>
    </row>
    <row r="346" spans="2:10" x14ac:dyDescent="0.25">
      <c r="B346" s="239" t="s">
        <v>328</v>
      </c>
      <c r="H346" s="225">
        <v>1395612421</v>
      </c>
      <c r="I346" s="226">
        <v>1441399336</v>
      </c>
    </row>
    <row r="347" spans="2:10" x14ac:dyDescent="0.25">
      <c r="B347" s="3" t="s">
        <v>329</v>
      </c>
      <c r="H347" s="225">
        <v>0</v>
      </c>
      <c r="I347" s="226">
        <v>0</v>
      </c>
    </row>
    <row r="348" spans="2:10" x14ac:dyDescent="0.25">
      <c r="B348" s="3" t="s">
        <v>330</v>
      </c>
      <c r="H348" s="225">
        <v>97794504</v>
      </c>
      <c r="I348" s="226">
        <v>97794504</v>
      </c>
    </row>
    <row r="349" spans="2:10" x14ac:dyDescent="0.25">
      <c r="B349" s="3" t="s">
        <v>331</v>
      </c>
      <c r="H349" s="225">
        <v>345409629</v>
      </c>
      <c r="I349" s="226">
        <v>558670135</v>
      </c>
    </row>
    <row r="350" spans="2:10" ht="14.4" thickBot="1" x14ac:dyDescent="0.3">
      <c r="B350" s="240" t="s">
        <v>256</v>
      </c>
      <c r="H350" s="236">
        <f>SUM(H343:H349)</f>
        <v>1838816554</v>
      </c>
      <c r="I350" s="236">
        <f>SUM(I343:I349)</f>
        <v>2108137593</v>
      </c>
    </row>
    <row r="353" spans="2:10" ht="19.95" customHeight="1" x14ac:dyDescent="0.25">
      <c r="B353" s="304" t="s">
        <v>332</v>
      </c>
      <c r="C353" s="304"/>
      <c r="D353" s="304"/>
      <c r="E353" s="304"/>
      <c r="F353" s="304"/>
      <c r="G353" s="304"/>
      <c r="H353" s="304"/>
      <c r="I353" s="304"/>
      <c r="J353" s="304"/>
    </row>
    <row r="355" spans="2:10" x14ac:dyDescent="0.25">
      <c r="H355" s="305" t="s">
        <v>195</v>
      </c>
      <c r="I355" s="305"/>
    </row>
    <row r="356" spans="2:10" x14ac:dyDescent="0.25">
      <c r="B356" s="3" t="s">
        <v>333</v>
      </c>
      <c r="H356" s="232">
        <v>45536</v>
      </c>
      <c r="I356" s="232">
        <v>45170</v>
      </c>
    </row>
    <row r="357" spans="2:10" x14ac:dyDescent="0.25">
      <c r="B357" s="3"/>
      <c r="H357" s="235"/>
      <c r="I357" s="235"/>
    </row>
    <row r="358" spans="2:10" x14ac:dyDescent="0.25">
      <c r="B358" s="239" t="s">
        <v>334</v>
      </c>
      <c r="H358" s="225">
        <v>200000000000</v>
      </c>
      <c r="I358" s="226">
        <v>200000000000.22992</v>
      </c>
    </row>
    <row r="359" spans="2:10" x14ac:dyDescent="0.25">
      <c r="B359" s="239" t="s">
        <v>335</v>
      </c>
      <c r="H359" s="225">
        <v>200000000000.22992</v>
      </c>
      <c r="I359" s="226">
        <v>200000000000</v>
      </c>
    </row>
    <row r="360" spans="2:10" x14ac:dyDescent="0.25">
      <c r="B360" s="239" t="s">
        <v>336</v>
      </c>
      <c r="H360" s="243">
        <v>200000</v>
      </c>
      <c r="I360" s="244">
        <v>200000</v>
      </c>
    </row>
    <row r="361" spans="2:10" x14ac:dyDescent="0.25">
      <c r="B361" s="3" t="s">
        <v>337</v>
      </c>
      <c r="H361" s="243">
        <v>1000000</v>
      </c>
      <c r="I361" s="244">
        <v>1000000</v>
      </c>
    </row>
    <row r="362" spans="2:10" ht="14.4" x14ac:dyDescent="0.3">
      <c r="B362" s="3" t="s">
        <v>88</v>
      </c>
      <c r="H362" s="242">
        <f>+H359+H364</f>
        <v>220434748855.22992</v>
      </c>
      <c r="I362" s="242">
        <f>+I359+I364</f>
        <v>209936841759</v>
      </c>
    </row>
    <row r="364" spans="2:10" ht="14.4" x14ac:dyDescent="0.3">
      <c r="B364" t="s">
        <v>338</v>
      </c>
      <c r="H364" s="241">
        <v>20434748855</v>
      </c>
      <c r="I364" s="241">
        <v>9936841759</v>
      </c>
    </row>
    <row r="366" spans="2:10" ht="30" customHeight="1" x14ac:dyDescent="0.25">
      <c r="B366" s="327" t="s">
        <v>339</v>
      </c>
      <c r="C366" s="327"/>
      <c r="D366" s="327"/>
      <c r="E366" s="327"/>
      <c r="F366" s="327"/>
      <c r="G366" s="327"/>
      <c r="H366" s="327"/>
      <c r="I366" s="327"/>
    </row>
    <row r="367" spans="2:10" x14ac:dyDescent="0.25">
      <c r="B367" s="327"/>
      <c r="C367" s="327"/>
      <c r="D367" s="327"/>
      <c r="E367" s="327"/>
      <c r="F367" s="327"/>
      <c r="G367" s="327"/>
      <c r="H367" s="327"/>
      <c r="I367" s="327"/>
    </row>
    <row r="370" spans="2:10" ht="19.95" customHeight="1" x14ac:dyDescent="0.25">
      <c r="B370" s="304" t="s">
        <v>342</v>
      </c>
      <c r="C370" s="304"/>
      <c r="D370" s="304"/>
      <c r="E370" s="304"/>
      <c r="F370" s="304"/>
      <c r="G370" s="304"/>
      <c r="H370" s="304"/>
      <c r="I370" s="304"/>
      <c r="J370" s="304"/>
    </row>
    <row r="372" spans="2:10" x14ac:dyDescent="0.25">
      <c r="H372" s="305" t="s">
        <v>195</v>
      </c>
      <c r="I372" s="305"/>
    </row>
    <row r="373" spans="2:10" x14ac:dyDescent="0.25">
      <c r="H373" s="232">
        <v>45536</v>
      </c>
      <c r="I373" s="232">
        <v>45170</v>
      </c>
    </row>
    <row r="375" spans="2:10" x14ac:dyDescent="0.25">
      <c r="B375" s="31" t="s">
        <v>343</v>
      </c>
      <c r="H375" s="248">
        <v>11423641075</v>
      </c>
      <c r="I375" s="249">
        <v>11423641075</v>
      </c>
    </row>
    <row r="377" spans="2:10" ht="63" customHeight="1" x14ac:dyDescent="0.25">
      <c r="B377" s="326" t="s">
        <v>344</v>
      </c>
      <c r="C377" s="326"/>
      <c r="D377" s="326"/>
      <c r="E377" s="326"/>
      <c r="F377" s="326"/>
      <c r="G377" s="326"/>
      <c r="H377" s="326"/>
      <c r="I377" s="326"/>
      <c r="J377" s="326"/>
    </row>
    <row r="378" spans="2:10" ht="31.8" customHeight="1" x14ac:dyDescent="0.25">
      <c r="B378" s="326" t="s">
        <v>345</v>
      </c>
      <c r="C378" s="326"/>
      <c r="D378" s="326"/>
      <c r="E378" s="326"/>
      <c r="F378" s="326"/>
      <c r="G378" s="326"/>
      <c r="H378" s="326"/>
      <c r="I378" s="326"/>
      <c r="J378" s="326"/>
    </row>
    <row r="380" spans="2:10" x14ac:dyDescent="0.25">
      <c r="B380" s="31" t="s">
        <v>346</v>
      </c>
      <c r="H380" s="248">
        <v>3272653440</v>
      </c>
      <c r="I380" s="249">
        <v>3006068213</v>
      </c>
    </row>
    <row r="382" spans="2:10" ht="42.6" customHeight="1" x14ac:dyDescent="0.25">
      <c r="B382" s="326" t="s">
        <v>347</v>
      </c>
      <c r="C382" s="326"/>
      <c r="D382" s="326"/>
      <c r="E382" s="326"/>
      <c r="F382" s="326"/>
      <c r="G382" s="326"/>
      <c r="H382" s="326"/>
      <c r="I382" s="326"/>
      <c r="J382" s="326"/>
    </row>
    <row r="384" spans="2:10" x14ac:dyDescent="0.25">
      <c r="B384" s="31" t="s">
        <v>348</v>
      </c>
    </row>
    <row r="386" spans="2:10" x14ac:dyDescent="0.25">
      <c r="B386" s="250" t="s">
        <v>349</v>
      </c>
    </row>
    <row r="388" spans="2:10" x14ac:dyDescent="0.25">
      <c r="B388" s="31" t="s">
        <v>350</v>
      </c>
    </row>
    <row r="390" spans="2:10" x14ac:dyDescent="0.25">
      <c r="B390" s="250" t="s">
        <v>349</v>
      </c>
    </row>
    <row r="391" spans="2:10" x14ac:dyDescent="0.25">
      <c r="B391" s="250"/>
    </row>
    <row r="393" spans="2:10" ht="19.95" customHeight="1" x14ac:dyDescent="0.25">
      <c r="B393" s="304" t="s">
        <v>351</v>
      </c>
      <c r="C393" s="304"/>
      <c r="D393" s="304"/>
      <c r="E393" s="304"/>
      <c r="F393" s="304"/>
      <c r="G393" s="304"/>
      <c r="H393" s="304"/>
      <c r="I393" s="304"/>
      <c r="J393" s="304"/>
    </row>
    <row r="395" spans="2:10" x14ac:dyDescent="0.25">
      <c r="B395" s="17" t="s">
        <v>185</v>
      </c>
    </row>
    <row r="398" spans="2:10" ht="19.95" customHeight="1" x14ac:dyDescent="0.25">
      <c r="B398" s="304" t="s">
        <v>352</v>
      </c>
      <c r="C398" s="304"/>
      <c r="D398" s="304"/>
      <c r="E398" s="304"/>
      <c r="F398" s="304"/>
      <c r="G398" s="304"/>
      <c r="H398" s="304"/>
      <c r="I398" s="304"/>
      <c r="J398" s="304"/>
    </row>
    <row r="399" spans="2:10" s="252" customFormat="1" ht="19.95" customHeight="1" x14ac:dyDescent="0.25">
      <c r="B399" s="253"/>
      <c r="C399" s="253"/>
      <c r="D399" s="253"/>
      <c r="E399" s="253"/>
      <c r="F399" s="253"/>
      <c r="G399" s="253"/>
      <c r="H399" s="253"/>
      <c r="I399" s="253"/>
      <c r="J399" s="253"/>
    </row>
    <row r="400" spans="2:10" x14ac:dyDescent="0.25">
      <c r="H400" s="305" t="s">
        <v>195</v>
      </c>
      <c r="I400" s="305"/>
    </row>
    <row r="401" spans="2:10" x14ac:dyDescent="0.25">
      <c r="H401" s="232">
        <v>45536</v>
      </c>
      <c r="I401" s="232">
        <v>45170</v>
      </c>
    </row>
    <row r="403" spans="2:10" x14ac:dyDescent="0.25">
      <c r="B403" s="250" t="s">
        <v>353</v>
      </c>
      <c r="H403" s="225">
        <v>0</v>
      </c>
      <c r="I403" s="226">
        <v>5432787778</v>
      </c>
    </row>
    <row r="404" spans="2:10" x14ac:dyDescent="0.25">
      <c r="B404" s="250" t="s">
        <v>354</v>
      </c>
      <c r="H404" s="225">
        <v>11659727432</v>
      </c>
      <c r="I404" s="226">
        <v>3092353560</v>
      </c>
    </row>
    <row r="405" spans="2:10" ht="14.4" thickBot="1" x14ac:dyDescent="0.3">
      <c r="B405" s="240" t="s">
        <v>274</v>
      </c>
      <c r="H405" s="236">
        <f>SUM(H403:H404)</f>
        <v>11659727432</v>
      </c>
      <c r="I405" s="236">
        <f>SUM(I403:I404)</f>
        <v>8525141338</v>
      </c>
    </row>
    <row r="408" spans="2:10" ht="19.95" customHeight="1" x14ac:dyDescent="0.25">
      <c r="B408" s="304" t="s">
        <v>355</v>
      </c>
      <c r="C408" s="304"/>
      <c r="D408" s="304"/>
      <c r="E408" s="304"/>
      <c r="F408" s="304"/>
      <c r="G408" s="304"/>
      <c r="H408" s="304"/>
      <c r="I408" s="304"/>
      <c r="J408" s="304"/>
    </row>
    <row r="410" spans="2:10" x14ac:dyDescent="0.25">
      <c r="B410" s="17" t="s">
        <v>185</v>
      </c>
    </row>
    <row r="412" spans="2:10" ht="19.95" customHeight="1" x14ac:dyDescent="0.25">
      <c r="B412" s="304" t="s">
        <v>356</v>
      </c>
      <c r="C412" s="304"/>
      <c r="D412" s="304"/>
      <c r="E412" s="304"/>
      <c r="F412" s="304"/>
      <c r="G412" s="304"/>
      <c r="H412" s="304"/>
      <c r="I412" s="304"/>
      <c r="J412" s="304"/>
    </row>
    <row r="414" spans="2:10" x14ac:dyDescent="0.25">
      <c r="H414" s="305" t="s">
        <v>195</v>
      </c>
      <c r="I414" s="305"/>
    </row>
    <row r="415" spans="2:10" x14ac:dyDescent="0.25">
      <c r="B415" s="255"/>
      <c r="C415" s="258"/>
      <c r="D415" s="258"/>
      <c r="H415" s="232">
        <v>45536</v>
      </c>
      <c r="I415" s="232">
        <v>45170</v>
      </c>
    </row>
    <row r="416" spans="2:10" x14ac:dyDescent="0.25">
      <c r="B416" s="250" t="s">
        <v>58</v>
      </c>
      <c r="C416" s="255"/>
      <c r="I416" s="255"/>
    </row>
    <row r="417" spans="2:10" x14ac:dyDescent="0.25">
      <c r="B417" s="250" t="s">
        <v>357</v>
      </c>
      <c r="H417" s="225">
        <v>54035285339</v>
      </c>
      <c r="I417" s="226">
        <v>50868508564</v>
      </c>
    </row>
    <row r="418" spans="2:10" x14ac:dyDescent="0.25">
      <c r="B418" s="250" t="s">
        <v>358</v>
      </c>
      <c r="H418" s="225">
        <v>34291905665</v>
      </c>
      <c r="I418" s="226">
        <v>30579503319</v>
      </c>
    </row>
    <row r="419" spans="2:10" x14ac:dyDescent="0.25">
      <c r="B419" s="250" t="s">
        <v>359</v>
      </c>
      <c r="H419" s="225">
        <v>11994933009</v>
      </c>
      <c r="I419" s="226">
        <v>15493676096</v>
      </c>
    </row>
    <row r="420" spans="2:10" x14ac:dyDescent="0.25">
      <c r="B420" s="250" t="s">
        <v>360</v>
      </c>
      <c r="H420" s="225">
        <v>16283919635</v>
      </c>
      <c r="I420" s="226">
        <v>15928421034</v>
      </c>
    </row>
    <row r="421" spans="2:10" x14ac:dyDescent="0.25">
      <c r="B421" s="250" t="s">
        <v>361</v>
      </c>
      <c r="H421" s="225">
        <v>11247479864</v>
      </c>
      <c r="I421" s="226">
        <v>7879034054</v>
      </c>
    </row>
    <row r="422" spans="2:10" x14ac:dyDescent="0.25">
      <c r="B422" s="250" t="s">
        <v>362</v>
      </c>
      <c r="H422" s="225">
        <v>8432424265</v>
      </c>
      <c r="I422" s="226">
        <v>10671088918</v>
      </c>
    </row>
    <row r="423" spans="2:10" x14ac:dyDescent="0.25">
      <c r="B423" s="250" t="s">
        <v>363</v>
      </c>
      <c r="H423" s="225">
        <v>6401431007</v>
      </c>
      <c r="I423" s="226">
        <v>6975067390</v>
      </c>
    </row>
    <row r="424" spans="2:10" x14ac:dyDescent="0.25">
      <c r="B424" s="250" t="s">
        <v>364</v>
      </c>
      <c r="H424" s="225">
        <v>5494949338</v>
      </c>
      <c r="I424" s="226">
        <v>6704240795</v>
      </c>
    </row>
    <row r="425" spans="2:10" x14ac:dyDescent="0.25">
      <c r="B425" s="250" t="s">
        <v>365</v>
      </c>
      <c r="H425" s="225">
        <v>24695696401</v>
      </c>
      <c r="I425" s="226">
        <v>8748164463</v>
      </c>
    </row>
    <row r="426" spans="2:10" ht="14.4" thickBot="1" x14ac:dyDescent="0.3">
      <c r="B426" s="240" t="s">
        <v>88</v>
      </c>
      <c r="H426" s="236">
        <f>SUM(H417:H425)</f>
        <v>172878024523</v>
      </c>
      <c r="I426" s="236">
        <f>SUM(I417:I425)</f>
        <v>153847704633</v>
      </c>
    </row>
    <row r="428" spans="2:10" ht="19.95" customHeight="1" x14ac:dyDescent="0.25">
      <c r="B428" s="304" t="s">
        <v>366</v>
      </c>
      <c r="C428" s="304"/>
      <c r="D428" s="304"/>
      <c r="E428" s="304"/>
      <c r="F428" s="304"/>
      <c r="G428" s="304"/>
      <c r="H428" s="304"/>
      <c r="I428" s="304"/>
      <c r="J428" s="304"/>
    </row>
    <row r="430" spans="2:10" x14ac:dyDescent="0.25">
      <c r="H430" s="305" t="s">
        <v>195</v>
      </c>
      <c r="I430" s="305"/>
    </row>
    <row r="431" spans="2:10" x14ac:dyDescent="0.25">
      <c r="H431" s="232">
        <v>45536</v>
      </c>
      <c r="I431" s="232">
        <v>45170</v>
      </c>
    </row>
    <row r="432" spans="2:10" x14ac:dyDescent="0.25">
      <c r="B432" s="250" t="s">
        <v>59</v>
      </c>
      <c r="C432" s="258"/>
      <c r="D432" s="258"/>
    </row>
    <row r="433" spans="2:10" x14ac:dyDescent="0.25">
      <c r="B433" s="250" t="s">
        <v>367</v>
      </c>
      <c r="C433" s="256"/>
      <c r="D433" s="256"/>
      <c r="H433" s="225">
        <v>35577288379</v>
      </c>
      <c r="I433" s="225">
        <v>37327173810</v>
      </c>
    </row>
    <row r="434" spans="2:10" x14ac:dyDescent="0.25">
      <c r="B434" s="250" t="s">
        <v>368</v>
      </c>
      <c r="C434" s="256"/>
      <c r="D434" s="256"/>
      <c r="H434" s="225">
        <v>30315761649</v>
      </c>
      <c r="I434" s="225">
        <v>20854675948</v>
      </c>
    </row>
    <row r="435" spans="2:10" x14ac:dyDescent="0.25">
      <c r="B435" s="250" t="s">
        <v>369</v>
      </c>
      <c r="C435" s="256"/>
      <c r="D435" s="256"/>
      <c r="H435" s="225">
        <v>15230916581</v>
      </c>
      <c r="I435" s="225">
        <v>12232285473</v>
      </c>
    </row>
    <row r="436" spans="2:10" x14ac:dyDescent="0.25">
      <c r="B436" s="250" t="s">
        <v>370</v>
      </c>
      <c r="C436" s="256"/>
      <c r="D436" s="256"/>
      <c r="H436" s="225">
        <v>10009471171</v>
      </c>
      <c r="I436" s="225">
        <v>12721305241</v>
      </c>
    </row>
    <row r="437" spans="2:10" x14ac:dyDescent="0.25">
      <c r="B437" s="250" t="s">
        <v>371</v>
      </c>
      <c r="C437" s="256"/>
      <c r="D437" s="256"/>
      <c r="H437" s="225">
        <v>6748487928</v>
      </c>
      <c r="I437" s="225">
        <v>5455615233</v>
      </c>
    </row>
    <row r="438" spans="2:10" x14ac:dyDescent="0.25">
      <c r="B438" s="250" t="s">
        <v>372</v>
      </c>
      <c r="C438" s="256"/>
      <c r="D438" s="256"/>
      <c r="H438" s="225">
        <v>5024591913</v>
      </c>
      <c r="I438" s="225">
        <v>4753365773</v>
      </c>
    </row>
    <row r="439" spans="2:10" x14ac:dyDescent="0.25">
      <c r="B439" s="250" t="s">
        <v>373</v>
      </c>
      <c r="C439" s="256"/>
      <c r="D439" s="256"/>
      <c r="H439" s="225">
        <v>4049380734</v>
      </c>
      <c r="I439" s="225">
        <v>4323715918</v>
      </c>
    </row>
    <row r="440" spans="2:10" ht="14.4" thickBot="1" x14ac:dyDescent="0.3">
      <c r="B440" s="240" t="s">
        <v>374</v>
      </c>
      <c r="C440" s="257"/>
      <c r="D440" s="257"/>
      <c r="H440" s="236">
        <f>SUM(H431:H439)</f>
        <v>106955943891</v>
      </c>
      <c r="I440" s="236">
        <f>SUM(I431:I439)</f>
        <v>97668182566</v>
      </c>
    </row>
    <row r="442" spans="2:10" ht="19.95" customHeight="1" x14ac:dyDescent="0.25">
      <c r="B442" s="304" t="s">
        <v>375</v>
      </c>
      <c r="C442" s="304"/>
      <c r="D442" s="304"/>
      <c r="E442" s="304"/>
      <c r="F442" s="304"/>
      <c r="G442" s="304"/>
      <c r="H442" s="304"/>
      <c r="I442" s="304"/>
      <c r="J442" s="304"/>
    </row>
    <row r="444" spans="2:10" x14ac:dyDescent="0.25">
      <c r="B444" s="17" t="s">
        <v>421</v>
      </c>
      <c r="G444" s="235"/>
      <c r="J444" s="235"/>
    </row>
    <row r="445" spans="2:10" x14ac:dyDescent="0.25">
      <c r="E445" s="259"/>
      <c r="F445" s="259"/>
      <c r="G445" s="260">
        <v>45536</v>
      </c>
      <c r="H445" s="259"/>
      <c r="I445" s="259"/>
      <c r="J445" s="260">
        <v>45170</v>
      </c>
    </row>
    <row r="446" spans="2:10" x14ac:dyDescent="0.25">
      <c r="E446" s="261" t="s">
        <v>399</v>
      </c>
      <c r="F446" s="261" t="s">
        <v>400</v>
      </c>
      <c r="G446" s="262" t="s">
        <v>88</v>
      </c>
      <c r="H446" s="261" t="s">
        <v>399</v>
      </c>
      <c r="I446" s="261" t="s">
        <v>400</v>
      </c>
      <c r="J446" s="262" t="s">
        <v>88</v>
      </c>
    </row>
    <row r="447" spans="2:10" x14ac:dyDescent="0.25">
      <c r="B447" s="263" t="s">
        <v>376</v>
      </c>
      <c r="C447" s="1"/>
      <c r="E447" s="264">
        <v>2216943619</v>
      </c>
      <c r="F447" s="264">
        <v>309615352</v>
      </c>
      <c r="G447" s="265">
        <v>2526558971</v>
      </c>
      <c r="H447" s="264">
        <v>2355759861</v>
      </c>
      <c r="I447" s="264">
        <v>248842649</v>
      </c>
      <c r="J447" s="265">
        <v>2604602510</v>
      </c>
    </row>
    <row r="448" spans="2:10" x14ac:dyDescent="0.25">
      <c r="B448" s="263" t="s">
        <v>377</v>
      </c>
      <c r="C448" s="1"/>
      <c r="E448" s="264">
        <v>46285714</v>
      </c>
      <c r="F448" s="264">
        <v>4311609658</v>
      </c>
      <c r="G448" s="265">
        <v>4357895372</v>
      </c>
      <c r="H448" s="264">
        <v>56275443</v>
      </c>
      <c r="I448" s="264">
        <v>4268499595</v>
      </c>
      <c r="J448" s="265">
        <v>4324775038</v>
      </c>
    </row>
    <row r="449" spans="2:10" x14ac:dyDescent="0.25">
      <c r="B449" s="263" t="s">
        <v>378</v>
      </c>
      <c r="C449" s="1"/>
      <c r="E449" s="264">
        <v>74810181</v>
      </c>
      <c r="F449" s="264">
        <v>845503004</v>
      </c>
      <c r="G449" s="265">
        <v>920313185</v>
      </c>
      <c r="H449" s="264">
        <v>84332930</v>
      </c>
      <c r="I449" s="264">
        <v>1363881733</v>
      </c>
      <c r="J449" s="265">
        <v>1448214663</v>
      </c>
    </row>
    <row r="450" spans="2:10" x14ac:dyDescent="0.25">
      <c r="B450" s="263" t="s">
        <v>379</v>
      </c>
      <c r="C450" s="1"/>
      <c r="E450" s="264">
        <v>974099520</v>
      </c>
      <c r="F450" s="264">
        <v>956535105</v>
      </c>
      <c r="G450" s="265">
        <v>1930634625</v>
      </c>
      <c r="H450" s="264">
        <v>1696270302</v>
      </c>
      <c r="I450" s="264">
        <v>1565367938</v>
      </c>
      <c r="J450" s="265">
        <v>3261638240</v>
      </c>
    </row>
    <row r="451" spans="2:10" x14ac:dyDescent="0.25">
      <c r="B451" s="263" t="s">
        <v>380</v>
      </c>
      <c r="C451" s="1"/>
      <c r="E451" s="264">
        <v>16558182</v>
      </c>
      <c r="F451" s="264">
        <v>338797774</v>
      </c>
      <c r="G451" s="265">
        <v>355355956</v>
      </c>
      <c r="H451" s="264">
        <v>10585909</v>
      </c>
      <c r="I451" s="264">
        <v>724621213</v>
      </c>
      <c r="J451" s="265">
        <v>735207122</v>
      </c>
    </row>
    <row r="452" spans="2:10" x14ac:dyDescent="0.25">
      <c r="B452" s="263" t="s">
        <v>381</v>
      </c>
      <c r="C452" s="1"/>
      <c r="E452" s="264">
        <v>108174994</v>
      </c>
      <c r="F452" s="264">
        <v>0</v>
      </c>
      <c r="G452" s="265">
        <v>108174994</v>
      </c>
      <c r="H452" s="264">
        <v>213470435</v>
      </c>
      <c r="I452" s="264">
        <v>0</v>
      </c>
      <c r="J452" s="265">
        <v>213470435</v>
      </c>
    </row>
    <row r="453" spans="2:10" x14ac:dyDescent="0.25">
      <c r="B453" s="263" t="s">
        <v>382</v>
      </c>
      <c r="C453" s="1"/>
      <c r="E453" s="264"/>
      <c r="F453" s="264">
        <v>262134650</v>
      </c>
      <c r="G453" s="265">
        <v>262134650</v>
      </c>
      <c r="H453" s="264">
        <v>0</v>
      </c>
      <c r="I453" s="264">
        <v>356215210</v>
      </c>
      <c r="J453" s="265">
        <v>356215210</v>
      </c>
    </row>
    <row r="454" spans="2:10" x14ac:dyDescent="0.25">
      <c r="B454" s="263" t="s">
        <v>383</v>
      </c>
      <c r="C454" s="1"/>
      <c r="E454" s="264">
        <v>256534886</v>
      </c>
      <c r="F454" s="264">
        <v>1468117856</v>
      </c>
      <c r="G454" s="265">
        <v>1724652742</v>
      </c>
      <c r="H454" s="264">
        <v>194059718</v>
      </c>
      <c r="I454" s="264">
        <v>1803817160</v>
      </c>
      <c r="J454" s="265">
        <v>1997876878</v>
      </c>
    </row>
    <row r="455" spans="2:10" x14ac:dyDescent="0.25">
      <c r="B455" s="263" t="s">
        <v>384</v>
      </c>
      <c r="C455" s="1"/>
      <c r="E455" s="264">
        <v>79381390</v>
      </c>
      <c r="F455" s="264">
        <v>198993667</v>
      </c>
      <c r="G455" s="265">
        <v>278375057</v>
      </c>
      <c r="H455" s="264">
        <v>37938789</v>
      </c>
      <c r="I455" s="264">
        <v>310230824</v>
      </c>
      <c r="J455" s="265">
        <v>348169613</v>
      </c>
    </row>
    <row r="456" spans="2:10" x14ac:dyDescent="0.25">
      <c r="B456" s="263" t="s">
        <v>385</v>
      </c>
      <c r="C456" s="1"/>
      <c r="E456" s="264">
        <v>173928963</v>
      </c>
      <c r="F456" s="264">
        <v>135223772</v>
      </c>
      <c r="G456" s="265">
        <v>309152735</v>
      </c>
      <c r="H456" s="264">
        <v>168633395</v>
      </c>
      <c r="I456" s="264">
        <v>141183565</v>
      </c>
      <c r="J456" s="265">
        <v>309816960</v>
      </c>
    </row>
    <row r="457" spans="2:10" x14ac:dyDescent="0.25">
      <c r="B457" s="263" t="s">
        <v>386</v>
      </c>
      <c r="C457" s="1"/>
      <c r="E457" s="264">
        <v>812546771</v>
      </c>
      <c r="F457" s="264">
        <v>5500626883</v>
      </c>
      <c r="G457" s="265">
        <v>6313173654</v>
      </c>
      <c r="H457" s="264">
        <v>932355151</v>
      </c>
      <c r="I457" s="264">
        <v>6193736186</v>
      </c>
      <c r="J457" s="265">
        <v>7126091337</v>
      </c>
    </row>
    <row r="458" spans="2:10" x14ac:dyDescent="0.25">
      <c r="B458" s="263" t="s">
        <v>387</v>
      </c>
      <c r="C458" s="1"/>
      <c r="E458" s="264">
        <v>0</v>
      </c>
      <c r="F458" s="264">
        <v>620309095</v>
      </c>
      <c r="G458" s="265">
        <v>620309095</v>
      </c>
      <c r="H458" s="264">
        <v>0</v>
      </c>
      <c r="I458" s="264">
        <v>553380308</v>
      </c>
      <c r="J458" s="265">
        <v>553380308</v>
      </c>
    </row>
    <row r="459" spans="2:10" x14ac:dyDescent="0.25">
      <c r="B459" s="263" t="s">
        <v>388</v>
      </c>
      <c r="C459" s="1"/>
      <c r="E459" s="264">
        <v>7720742601</v>
      </c>
      <c r="F459" s="264">
        <v>11091719886</v>
      </c>
      <c r="G459" s="265">
        <v>18812462487</v>
      </c>
      <c r="H459" s="264">
        <v>8249576682</v>
      </c>
      <c r="I459" s="264">
        <v>10416690012</v>
      </c>
      <c r="J459" s="265">
        <v>18666266694</v>
      </c>
    </row>
    <row r="460" spans="2:10" x14ac:dyDescent="0.25">
      <c r="B460" s="263" t="s">
        <v>389</v>
      </c>
      <c r="C460" s="1"/>
      <c r="E460" s="264">
        <v>313611700</v>
      </c>
      <c r="F460" s="264">
        <v>525069915</v>
      </c>
      <c r="G460" s="265">
        <v>838681615</v>
      </c>
      <c r="H460" s="264">
        <v>362882792</v>
      </c>
      <c r="I460" s="264">
        <v>545041126</v>
      </c>
      <c r="J460" s="265">
        <v>907923918</v>
      </c>
    </row>
    <row r="461" spans="2:10" x14ac:dyDescent="0.25">
      <c r="B461" s="263" t="s">
        <v>390</v>
      </c>
      <c r="C461" s="1"/>
      <c r="E461" s="264">
        <v>0</v>
      </c>
      <c r="F461" s="264">
        <v>0</v>
      </c>
      <c r="G461" s="265">
        <v>0</v>
      </c>
      <c r="H461" s="264">
        <v>0</v>
      </c>
      <c r="I461" s="264">
        <v>0</v>
      </c>
      <c r="J461" s="265">
        <v>0</v>
      </c>
    </row>
    <row r="462" spans="2:10" x14ac:dyDescent="0.25">
      <c r="B462" s="263" t="s">
        <v>391</v>
      </c>
      <c r="C462" s="1"/>
      <c r="E462" s="264">
        <v>374463328</v>
      </c>
      <c r="F462" s="264">
        <v>5675320</v>
      </c>
      <c r="G462" s="265">
        <v>380138648</v>
      </c>
      <c r="H462" s="264">
        <v>651664729</v>
      </c>
      <c r="I462" s="264">
        <v>18846420</v>
      </c>
      <c r="J462" s="265">
        <v>670511149</v>
      </c>
    </row>
    <row r="463" spans="2:10" x14ac:dyDescent="0.25">
      <c r="B463" s="263" t="s">
        <v>392</v>
      </c>
      <c r="C463" s="1"/>
      <c r="E463" s="264">
        <v>1971290</v>
      </c>
      <c r="F463" s="264">
        <v>5575467</v>
      </c>
      <c r="G463" s="265">
        <v>7546757</v>
      </c>
      <c r="H463" s="264">
        <v>11920558</v>
      </c>
      <c r="I463" s="264">
        <v>2842388</v>
      </c>
      <c r="J463" s="265">
        <v>14762946</v>
      </c>
    </row>
    <row r="464" spans="2:10" x14ac:dyDescent="0.25">
      <c r="B464" s="263" t="s">
        <v>393</v>
      </c>
      <c r="C464" s="1"/>
      <c r="E464" s="264">
        <v>0</v>
      </c>
      <c r="F464" s="264">
        <v>0</v>
      </c>
      <c r="G464" s="265">
        <v>0</v>
      </c>
      <c r="H464" s="264">
        <v>0</v>
      </c>
      <c r="I464" s="264">
        <v>0</v>
      </c>
      <c r="J464" s="265">
        <v>0</v>
      </c>
    </row>
    <row r="465" spans="2:10" x14ac:dyDescent="0.25">
      <c r="B465" s="263" t="s">
        <v>394</v>
      </c>
      <c r="C465" s="1"/>
      <c r="E465" s="264">
        <v>0</v>
      </c>
      <c r="F465" s="264">
        <v>0</v>
      </c>
      <c r="G465" s="265">
        <v>0</v>
      </c>
      <c r="H465" s="264">
        <v>0</v>
      </c>
      <c r="I465" s="264">
        <v>0</v>
      </c>
      <c r="J465" s="265">
        <v>0</v>
      </c>
    </row>
    <row r="466" spans="2:10" x14ac:dyDescent="0.25">
      <c r="B466" s="263" t="s">
        <v>395</v>
      </c>
      <c r="C466" s="1"/>
      <c r="E466" s="264">
        <v>0</v>
      </c>
      <c r="F466" s="264">
        <v>0</v>
      </c>
      <c r="G466" s="265">
        <v>0</v>
      </c>
      <c r="H466" s="264">
        <v>0</v>
      </c>
      <c r="I466" s="264">
        <v>0</v>
      </c>
      <c r="J466" s="265">
        <v>0</v>
      </c>
    </row>
    <row r="467" spans="2:10" x14ac:dyDescent="0.25">
      <c r="B467" s="263" t="s">
        <v>396</v>
      </c>
      <c r="C467" s="1"/>
      <c r="E467" s="264">
        <v>0</v>
      </c>
      <c r="F467" s="264">
        <v>0</v>
      </c>
      <c r="G467" s="265">
        <v>0</v>
      </c>
      <c r="H467" s="264">
        <v>0</v>
      </c>
      <c r="I467" s="264">
        <v>0</v>
      </c>
      <c r="J467" s="265">
        <v>0</v>
      </c>
    </row>
    <row r="468" spans="2:10" x14ac:dyDescent="0.25">
      <c r="B468" s="263" t="s">
        <v>397</v>
      </c>
      <c r="C468" s="1"/>
      <c r="E468" s="264">
        <v>2113248381</v>
      </c>
      <c r="F468" s="264">
        <v>-52682362</v>
      </c>
      <c r="G468" s="265">
        <v>2060566019</v>
      </c>
      <c r="H468" s="264">
        <v>2325784916</v>
      </c>
      <c r="I468" s="264">
        <v>1363636</v>
      </c>
      <c r="J468" s="265">
        <v>2327148552</v>
      </c>
    </row>
    <row r="469" spans="2:10" x14ac:dyDescent="0.25">
      <c r="B469" s="263" t="s">
        <v>398</v>
      </c>
      <c r="C469" s="1"/>
      <c r="E469" s="10"/>
      <c r="F469" s="10"/>
      <c r="G469" s="266"/>
      <c r="H469" s="10"/>
      <c r="I469" s="10"/>
      <c r="J469" s="266"/>
    </row>
    <row r="470" spans="2:10" ht="14.4" thickBot="1" x14ac:dyDescent="0.3">
      <c r="B470" s="240" t="s">
        <v>88</v>
      </c>
      <c r="E470" s="267">
        <f>SUM(E447:E469)</f>
        <v>15283301520</v>
      </c>
      <c r="F470" s="267">
        <f t="shared" ref="F470:J470" si="0">SUM(F447:F469)</f>
        <v>26522825042</v>
      </c>
      <c r="G470" s="268">
        <f t="shared" si="0"/>
        <v>41806126562</v>
      </c>
      <c r="H470" s="267">
        <f t="shared" si="0"/>
        <v>17351511610</v>
      </c>
      <c r="I470" s="267">
        <f t="shared" si="0"/>
        <v>28514559963</v>
      </c>
      <c r="J470" s="268">
        <f t="shared" si="0"/>
        <v>45866071573</v>
      </c>
    </row>
    <row r="472" spans="2:10" ht="20.399999999999999" customHeight="1" x14ac:dyDescent="0.25">
      <c r="B472" s="304" t="s">
        <v>410</v>
      </c>
      <c r="C472" s="304"/>
      <c r="D472" s="304"/>
      <c r="E472" s="304"/>
      <c r="F472" s="304"/>
      <c r="G472" s="304"/>
      <c r="H472" s="304"/>
      <c r="I472" s="304"/>
      <c r="J472" s="304"/>
    </row>
    <row r="474" spans="2:10" x14ac:dyDescent="0.25">
      <c r="H474" s="305" t="s">
        <v>195</v>
      </c>
      <c r="I474" s="305"/>
    </row>
    <row r="475" spans="2:10" x14ac:dyDescent="0.25">
      <c r="H475" s="232">
        <v>45536</v>
      </c>
      <c r="I475" s="232">
        <v>45170</v>
      </c>
    </row>
    <row r="476" spans="2:10" x14ac:dyDescent="0.25">
      <c r="B476" s="269" t="s">
        <v>401</v>
      </c>
    </row>
    <row r="477" spans="2:10" x14ac:dyDescent="0.25">
      <c r="B477" s="270" t="s">
        <v>402</v>
      </c>
      <c r="H477" s="271">
        <v>613849294</v>
      </c>
      <c r="I477" s="271">
        <v>780355654</v>
      </c>
    </row>
    <row r="478" spans="2:10" x14ac:dyDescent="0.25">
      <c r="B478" s="270" t="s">
        <v>403</v>
      </c>
      <c r="H478" s="271">
        <v>5110560</v>
      </c>
      <c r="I478" s="271">
        <v>7644000</v>
      </c>
    </row>
    <row r="479" spans="2:10" x14ac:dyDescent="0.25">
      <c r="B479" s="270" t="s">
        <v>404</v>
      </c>
      <c r="H479" s="271">
        <v>243651009</v>
      </c>
      <c r="I479" s="271">
        <v>211710255</v>
      </c>
    </row>
    <row r="480" spans="2:10" x14ac:dyDescent="0.25">
      <c r="B480" s="270" t="s">
        <v>405</v>
      </c>
      <c r="H480" s="271">
        <v>3438731</v>
      </c>
      <c r="I480" s="271">
        <v>6397044</v>
      </c>
    </row>
    <row r="481" spans="2:10" x14ac:dyDescent="0.25">
      <c r="B481" s="270" t="s">
        <v>406</v>
      </c>
      <c r="H481" s="271">
        <v>1960255152</v>
      </c>
      <c r="I481" s="271">
        <v>282731428</v>
      </c>
    </row>
    <row r="482" spans="2:10" x14ac:dyDescent="0.25">
      <c r="B482" s="270" t="s">
        <v>407</v>
      </c>
      <c r="H482" s="271">
        <v>20304783</v>
      </c>
      <c r="I482" s="271">
        <v>177130091</v>
      </c>
    </row>
    <row r="483" spans="2:10" ht="14.4" thickBot="1" x14ac:dyDescent="0.3">
      <c r="B483" s="240" t="s">
        <v>88</v>
      </c>
      <c r="H483" s="236">
        <f>SUM(H477:H482)</f>
        <v>2846609529</v>
      </c>
      <c r="I483" s="236">
        <f>SUM(I477:I482)</f>
        <v>1465968472</v>
      </c>
    </row>
    <row r="485" spans="2:10" x14ac:dyDescent="0.25">
      <c r="B485" s="269" t="s">
        <v>408</v>
      </c>
    </row>
    <row r="486" spans="2:10" x14ac:dyDescent="0.25">
      <c r="B486" s="270" t="s">
        <v>394</v>
      </c>
      <c r="H486" s="271">
        <v>613849294</v>
      </c>
      <c r="I486" s="271">
        <v>780355654</v>
      </c>
    </row>
    <row r="487" spans="2:10" x14ac:dyDescent="0.25">
      <c r="B487" s="270" t="s">
        <v>395</v>
      </c>
      <c r="H487" s="271">
        <v>5110560</v>
      </c>
      <c r="I487" s="271">
        <v>7644000</v>
      </c>
    </row>
    <row r="488" spans="2:10" x14ac:dyDescent="0.25">
      <c r="B488" s="270" t="s">
        <v>409</v>
      </c>
      <c r="H488" s="271">
        <v>243651009</v>
      </c>
      <c r="I488" s="271">
        <v>211710255</v>
      </c>
    </row>
    <row r="489" spans="2:10" ht="14.4" thickBot="1" x14ac:dyDescent="0.3">
      <c r="B489" s="240" t="s">
        <v>88</v>
      </c>
      <c r="H489" s="236">
        <f>SUM(H486:H488)</f>
        <v>862610863</v>
      </c>
      <c r="I489" s="236">
        <f>SUM(I486:I488)</f>
        <v>999709909</v>
      </c>
    </row>
    <row r="491" spans="2:10" ht="20.399999999999999" customHeight="1" x14ac:dyDescent="0.25">
      <c r="B491" s="304" t="s">
        <v>411</v>
      </c>
      <c r="C491" s="304"/>
      <c r="D491" s="304"/>
      <c r="E491" s="304"/>
      <c r="F491" s="304"/>
      <c r="G491" s="304"/>
      <c r="H491" s="304"/>
      <c r="I491" s="304"/>
      <c r="J491" s="304"/>
    </row>
    <row r="493" spans="2:10" x14ac:dyDescent="0.25">
      <c r="H493" s="305" t="s">
        <v>195</v>
      </c>
      <c r="I493" s="305"/>
    </row>
    <row r="494" spans="2:10" x14ac:dyDescent="0.25">
      <c r="H494" s="232">
        <v>45536</v>
      </c>
      <c r="I494" s="232">
        <v>45170</v>
      </c>
    </row>
    <row r="495" spans="2:10" x14ac:dyDescent="0.25">
      <c r="B495" s="269" t="s">
        <v>412</v>
      </c>
    </row>
    <row r="496" spans="2:10" x14ac:dyDescent="0.25">
      <c r="B496" s="270" t="s">
        <v>413</v>
      </c>
      <c r="H496" s="271">
        <v>27128161</v>
      </c>
      <c r="I496" s="271">
        <v>90384159</v>
      </c>
    </row>
    <row r="497" spans="2:10" x14ac:dyDescent="0.25">
      <c r="B497" s="270" t="s">
        <v>414</v>
      </c>
      <c r="G497" s="271"/>
      <c r="H497" s="271">
        <v>0</v>
      </c>
      <c r="I497" s="271">
        <v>0</v>
      </c>
    </row>
    <row r="498" spans="2:10" ht="14.4" thickBot="1" x14ac:dyDescent="0.3">
      <c r="B498" s="240" t="s">
        <v>88</v>
      </c>
      <c r="H498" s="236">
        <f>SUM(H492:H497)</f>
        <v>27173697</v>
      </c>
      <c r="I498" s="236">
        <f>SUM(I492:I497)</f>
        <v>90429329</v>
      </c>
    </row>
    <row r="500" spans="2:10" ht="14.4" x14ac:dyDescent="0.3">
      <c r="B500" s="254" t="s">
        <v>415</v>
      </c>
      <c r="H500" s="271">
        <v>3056334183</v>
      </c>
      <c r="I500" s="271">
        <v>3474450458</v>
      </c>
    </row>
    <row r="501" spans="2:10" x14ac:dyDescent="0.25">
      <c r="B501" s="1" t="s">
        <v>416</v>
      </c>
      <c r="H501" s="271">
        <v>9160794768</v>
      </c>
      <c r="I501" s="271">
        <v>4663637852</v>
      </c>
    </row>
    <row r="502" spans="2:10" x14ac:dyDescent="0.25">
      <c r="B502" s="1" t="s">
        <v>417</v>
      </c>
      <c r="H502" s="271">
        <v>1693064949</v>
      </c>
      <c r="I502" s="271">
        <v>-1022413134</v>
      </c>
    </row>
    <row r="503" spans="2:10" x14ac:dyDescent="0.25">
      <c r="B503" s="1" t="s">
        <v>418</v>
      </c>
      <c r="H503" s="271">
        <v>101058802</v>
      </c>
      <c r="I503" s="271">
        <v>119555088</v>
      </c>
    </row>
    <row r="504" spans="2:10" x14ac:dyDescent="0.25">
      <c r="B504" s="1" t="s">
        <v>419</v>
      </c>
      <c r="H504" s="271">
        <v>456146299</v>
      </c>
      <c r="I504" s="271">
        <v>195816416</v>
      </c>
    </row>
    <row r="505" spans="2:10" ht="14.4" thickBot="1" x14ac:dyDescent="0.3">
      <c r="B505" s="1" t="s">
        <v>420</v>
      </c>
      <c r="H505" s="236">
        <f>SUM(H500:H504)</f>
        <v>14467399001</v>
      </c>
      <c r="I505" s="236">
        <f>SUM(I500:I504)</f>
        <v>7431046680</v>
      </c>
    </row>
    <row r="507" spans="2:10" ht="20.399999999999999" customHeight="1" x14ac:dyDescent="0.25">
      <c r="B507" s="304" t="s">
        <v>411</v>
      </c>
      <c r="C507" s="304"/>
      <c r="D507" s="304"/>
      <c r="E507" s="304"/>
      <c r="F507" s="304"/>
      <c r="G507" s="304"/>
      <c r="H507" s="304"/>
      <c r="I507" s="304"/>
      <c r="J507" s="304"/>
    </row>
    <row r="509" spans="2:10" x14ac:dyDescent="0.25">
      <c r="B509" s="17" t="s">
        <v>185</v>
      </c>
    </row>
    <row r="511" spans="2:10" ht="20.399999999999999" customHeight="1" x14ac:dyDescent="0.25">
      <c r="B511" s="304" t="s">
        <v>422</v>
      </c>
      <c r="C511" s="304"/>
      <c r="D511" s="304"/>
      <c r="E511" s="304"/>
      <c r="F511" s="304"/>
      <c r="G511" s="304"/>
      <c r="H511" s="304"/>
      <c r="I511" s="304"/>
      <c r="J511" s="304"/>
    </row>
    <row r="513" spans="2:10" x14ac:dyDescent="0.25">
      <c r="B513" s="17" t="s">
        <v>185</v>
      </c>
    </row>
    <row r="515" spans="2:10" ht="20.399999999999999" customHeight="1" x14ac:dyDescent="0.25">
      <c r="B515" s="304" t="s">
        <v>423</v>
      </c>
      <c r="C515" s="304"/>
      <c r="D515" s="304"/>
      <c r="E515" s="304"/>
      <c r="F515" s="304"/>
      <c r="G515" s="304"/>
      <c r="H515" s="304"/>
      <c r="I515" s="304"/>
      <c r="J515" s="304"/>
    </row>
    <row r="517" spans="2:10" x14ac:dyDescent="0.25">
      <c r="B517" s="17" t="s">
        <v>185</v>
      </c>
    </row>
    <row r="519" spans="2:10" ht="20.399999999999999" customHeight="1" x14ac:dyDescent="0.25">
      <c r="B519" s="304" t="s">
        <v>424</v>
      </c>
      <c r="C519" s="304"/>
      <c r="D519" s="304"/>
      <c r="E519" s="304"/>
      <c r="F519" s="304"/>
      <c r="G519" s="304"/>
      <c r="H519" s="304"/>
      <c r="I519" s="304"/>
      <c r="J519" s="304"/>
    </row>
    <row r="521" spans="2:10" x14ac:dyDescent="0.25">
      <c r="H521" s="305" t="s">
        <v>195</v>
      </c>
      <c r="I521" s="305"/>
    </row>
    <row r="522" spans="2:10" x14ac:dyDescent="0.25">
      <c r="H522" s="232">
        <v>45536</v>
      </c>
      <c r="I522" s="232">
        <v>45170</v>
      </c>
    </row>
    <row r="524" spans="2:10" x14ac:dyDescent="0.25">
      <c r="B524" s="270" t="s">
        <v>71</v>
      </c>
      <c r="H524" s="271">
        <v>0</v>
      </c>
      <c r="I524" s="271">
        <v>346910809</v>
      </c>
    </row>
    <row r="525" spans="2:10" ht="14.4" thickBot="1" x14ac:dyDescent="0.3">
      <c r="B525" s="240" t="s">
        <v>88</v>
      </c>
      <c r="H525" s="236">
        <f>SUM(H524)</f>
        <v>0</v>
      </c>
      <c r="I525" s="236">
        <f>SUM(I524)</f>
        <v>346910809</v>
      </c>
    </row>
    <row r="528" spans="2:10" ht="20.399999999999999" customHeight="1" x14ac:dyDescent="0.25">
      <c r="B528" s="304" t="s">
        <v>425</v>
      </c>
      <c r="C528" s="304"/>
      <c r="D528" s="304"/>
      <c r="E528" s="304"/>
      <c r="F528" s="304"/>
      <c r="G528" s="304"/>
      <c r="H528" s="304"/>
      <c r="I528" s="304"/>
      <c r="J528" s="304"/>
    </row>
    <row r="530" spans="2:10" x14ac:dyDescent="0.25">
      <c r="B530" s="17" t="s">
        <v>185</v>
      </c>
    </row>
    <row r="533" spans="2:10" ht="20.399999999999999" customHeight="1" x14ac:dyDescent="0.25">
      <c r="B533" s="304" t="s">
        <v>426</v>
      </c>
      <c r="C533" s="304"/>
      <c r="D533" s="304"/>
      <c r="E533" s="304"/>
      <c r="F533" s="304"/>
      <c r="G533" s="304"/>
      <c r="H533" s="304"/>
      <c r="I533" s="304"/>
      <c r="J533" s="304"/>
    </row>
    <row r="535" spans="2:10" x14ac:dyDescent="0.25">
      <c r="B535" s="17" t="s">
        <v>185</v>
      </c>
    </row>
    <row r="537" spans="2:10" ht="19.95" customHeight="1" x14ac:dyDescent="0.25">
      <c r="B537" s="304" t="s">
        <v>427</v>
      </c>
      <c r="C537" s="304"/>
      <c r="D537" s="304"/>
      <c r="E537" s="304"/>
      <c r="F537" s="304"/>
      <c r="G537" s="304"/>
      <c r="H537" s="304"/>
      <c r="I537" s="304"/>
      <c r="J537" s="304"/>
    </row>
    <row r="539" spans="2:10" x14ac:dyDescent="0.25">
      <c r="H539" s="305" t="s">
        <v>195</v>
      </c>
      <c r="I539" s="305"/>
    </row>
    <row r="540" spans="2:10" x14ac:dyDescent="0.25">
      <c r="H540" s="232">
        <v>45536</v>
      </c>
      <c r="I540" s="232">
        <v>45170</v>
      </c>
    </row>
    <row r="541" spans="2:10" x14ac:dyDescent="0.25">
      <c r="H541" s="235"/>
      <c r="I541" s="235"/>
    </row>
    <row r="542" spans="2:10" ht="14.4" x14ac:dyDescent="0.3">
      <c r="B542" s="272" t="s">
        <v>428</v>
      </c>
      <c r="H542" s="271">
        <v>200000</v>
      </c>
      <c r="I542" s="271">
        <v>200000</v>
      </c>
    </row>
    <row r="543" spans="2:10" ht="14.4" x14ac:dyDescent="0.3">
      <c r="B543" t="s">
        <v>429</v>
      </c>
      <c r="H543" s="271">
        <v>11659727432</v>
      </c>
      <c r="I543" s="271">
        <v>3092180897</v>
      </c>
    </row>
    <row r="544" spans="2:10" ht="14.4" thickBot="1" x14ac:dyDescent="0.3">
      <c r="B544" s="240" t="s">
        <v>430</v>
      </c>
      <c r="H544" s="236">
        <f>IFERROR(H543/H542,0)</f>
        <v>58298.637159999998</v>
      </c>
      <c r="I544" s="236">
        <f>IFERROR(I543/I542,0)</f>
        <v>15460.904484999999</v>
      </c>
    </row>
    <row r="546" spans="2:10" ht="19.95" customHeight="1" x14ac:dyDescent="0.25">
      <c r="B546" s="304" t="s">
        <v>431</v>
      </c>
      <c r="C546" s="304"/>
      <c r="D546" s="304"/>
      <c r="E546" s="304"/>
      <c r="F546" s="304"/>
      <c r="G546" s="304"/>
      <c r="H546" s="304"/>
      <c r="I546" s="304"/>
      <c r="J546" s="304"/>
    </row>
    <row r="548" spans="2:10" x14ac:dyDescent="0.25">
      <c r="B548" s="17" t="s">
        <v>432</v>
      </c>
    </row>
    <row r="550" spans="2:10" ht="14.4" thickBot="1" x14ac:dyDescent="0.3">
      <c r="B550" s="111" t="s">
        <v>433</v>
      </c>
      <c r="C550" s="111"/>
      <c r="D550" s="111"/>
      <c r="E550" s="111"/>
      <c r="F550" s="111"/>
    </row>
    <row r="551" spans="2:10" ht="29.4" thickBot="1" x14ac:dyDescent="0.3">
      <c r="B551" s="273" t="s">
        <v>434</v>
      </c>
      <c r="C551" s="330" t="s">
        <v>435</v>
      </c>
      <c r="D551" s="331"/>
      <c r="E551" s="331"/>
      <c r="F551" s="332"/>
      <c r="G551" s="273" t="s">
        <v>436</v>
      </c>
      <c r="H551" s="273" t="s">
        <v>437</v>
      </c>
      <c r="I551" s="273" t="s">
        <v>438</v>
      </c>
    </row>
    <row r="552" spans="2:10" ht="28.8" x14ac:dyDescent="0.25">
      <c r="B552" s="275" t="s">
        <v>439</v>
      </c>
      <c r="C552" s="329" t="s">
        <v>440</v>
      </c>
      <c r="D552" s="329"/>
      <c r="E552" s="329"/>
      <c r="F552" s="329"/>
      <c r="G552" s="276" t="s">
        <v>441</v>
      </c>
      <c r="H552" s="276" t="s">
        <v>442</v>
      </c>
      <c r="I552" s="276" t="s">
        <v>443</v>
      </c>
    </row>
    <row r="555" spans="2:10" ht="15" thickBot="1" x14ac:dyDescent="0.35">
      <c r="B555" s="111" t="s">
        <v>444</v>
      </c>
      <c r="C555" s="274"/>
      <c r="D555" s="274"/>
      <c r="E555" s="274"/>
      <c r="F555" s="274"/>
    </row>
    <row r="556" spans="2:10" ht="29.4" thickBot="1" x14ac:dyDescent="0.3">
      <c r="B556" s="273" t="s">
        <v>434</v>
      </c>
      <c r="C556" s="330" t="s">
        <v>435</v>
      </c>
      <c r="D556" s="331"/>
      <c r="E556" s="331"/>
      <c r="F556" s="332"/>
      <c r="G556" s="273" t="s">
        <v>436</v>
      </c>
      <c r="H556" s="273" t="s">
        <v>437</v>
      </c>
      <c r="I556" s="273" t="s">
        <v>438</v>
      </c>
    </row>
    <row r="557" spans="2:10" ht="28.8" x14ac:dyDescent="0.25">
      <c r="B557" s="275" t="s">
        <v>439</v>
      </c>
      <c r="C557" s="329" t="s">
        <v>440</v>
      </c>
      <c r="D557" s="329"/>
      <c r="E557" s="329"/>
      <c r="F557" s="329"/>
      <c r="G557" s="276" t="s">
        <v>441</v>
      </c>
      <c r="H557" s="276" t="s">
        <v>442</v>
      </c>
      <c r="I557" s="276" t="s">
        <v>443</v>
      </c>
    </row>
    <row r="560" spans="2:10" ht="19.95" customHeight="1" x14ac:dyDescent="0.25">
      <c r="B560" s="304" t="s">
        <v>445</v>
      </c>
      <c r="C560" s="304"/>
      <c r="D560" s="304"/>
      <c r="E560" s="304"/>
      <c r="F560" s="304"/>
      <c r="G560" s="304"/>
      <c r="H560" s="304"/>
      <c r="I560" s="304"/>
      <c r="J560" s="304"/>
    </row>
    <row r="562" spans="2:10" ht="33" customHeight="1" x14ac:dyDescent="0.25">
      <c r="B562" s="326" t="s">
        <v>446</v>
      </c>
      <c r="C562" s="326"/>
      <c r="D562" s="326"/>
      <c r="E562" s="326"/>
      <c r="F562" s="326"/>
      <c r="G562" s="326"/>
      <c r="H562" s="326"/>
      <c r="I562" s="326"/>
      <c r="J562" s="326"/>
    </row>
    <row r="564" spans="2:10" ht="19.95" customHeight="1" x14ac:dyDescent="0.25">
      <c r="B564" s="304" t="s">
        <v>447</v>
      </c>
      <c r="C564" s="304"/>
      <c r="D564" s="304"/>
      <c r="E564" s="304"/>
      <c r="F564" s="304"/>
      <c r="G564" s="304"/>
      <c r="H564" s="304"/>
      <c r="I564" s="304"/>
      <c r="J564" s="304"/>
    </row>
    <row r="566" spans="2:10" x14ac:dyDescent="0.25">
      <c r="B566" s="17" t="s">
        <v>185</v>
      </c>
    </row>
    <row r="568" spans="2:10" ht="19.95" customHeight="1" x14ac:dyDescent="0.25">
      <c r="B568" s="304" t="s">
        <v>448</v>
      </c>
      <c r="C568" s="304"/>
      <c r="D568" s="304"/>
      <c r="E568" s="304"/>
      <c r="F568" s="304"/>
      <c r="G568" s="304"/>
      <c r="H568" s="304"/>
      <c r="I568" s="304"/>
      <c r="J568" s="304"/>
    </row>
    <row r="570" spans="2:10" ht="46.2" customHeight="1" x14ac:dyDescent="0.25">
      <c r="B570" s="326" t="s">
        <v>449</v>
      </c>
      <c r="C570" s="326"/>
      <c r="D570" s="326"/>
      <c r="E570" s="326"/>
      <c r="F570" s="326"/>
      <c r="G570" s="326"/>
      <c r="H570" s="326"/>
      <c r="I570" s="326"/>
      <c r="J570" s="326"/>
    </row>
    <row r="571" spans="2:10" ht="19.2" customHeight="1" x14ac:dyDescent="0.25">
      <c r="B571" s="251"/>
      <c r="C571" s="251"/>
      <c r="D571" s="251"/>
      <c r="E571" s="251"/>
      <c r="F571" s="251"/>
      <c r="G571" s="251"/>
      <c r="H571" s="251"/>
      <c r="I571" s="251"/>
      <c r="J571" s="251"/>
    </row>
    <row r="572" spans="2:10" ht="28.8" customHeight="1" x14ac:dyDescent="0.25">
      <c r="B572" s="304" t="s">
        <v>450</v>
      </c>
      <c r="C572" s="304"/>
      <c r="D572" s="304"/>
      <c r="E572" s="304"/>
      <c r="F572" s="304"/>
      <c r="G572" s="304"/>
      <c r="H572" s="304"/>
      <c r="I572" s="304"/>
      <c r="J572" s="304"/>
    </row>
    <row r="574" spans="2:10" x14ac:dyDescent="0.25">
      <c r="H574" s="305" t="s">
        <v>195</v>
      </c>
      <c r="I574" s="305"/>
    </row>
    <row r="575" spans="2:10" x14ac:dyDescent="0.25">
      <c r="H575" s="232">
        <v>45536</v>
      </c>
      <c r="I575" s="232">
        <v>45170</v>
      </c>
    </row>
    <row r="576" spans="2:10" x14ac:dyDescent="0.25">
      <c r="B576" s="117" t="s">
        <v>451</v>
      </c>
    </row>
    <row r="577" spans="2:9" x14ac:dyDescent="0.25">
      <c r="B577" s="277" t="s">
        <v>7</v>
      </c>
    </row>
    <row r="578" spans="2:9" x14ac:dyDescent="0.25">
      <c r="B578" s="17" t="s">
        <v>452</v>
      </c>
      <c r="H578" s="271">
        <v>36788756889</v>
      </c>
      <c r="I578" s="271">
        <v>4691145460</v>
      </c>
    </row>
    <row r="579" spans="2:9" x14ac:dyDescent="0.25">
      <c r="B579" s="277" t="s">
        <v>9</v>
      </c>
      <c r="H579" s="271">
        <v>35557251728</v>
      </c>
      <c r="I579" s="271">
        <v>36574119360</v>
      </c>
    </row>
    <row r="580" spans="2:9" ht="14.4" thickBot="1" x14ac:dyDescent="0.3">
      <c r="B580" s="117" t="s">
        <v>453</v>
      </c>
      <c r="H580" s="236">
        <f>SUM(H578:H579)</f>
        <v>72346008617</v>
      </c>
      <c r="I580" s="236">
        <f>SUM(I578:I579)</f>
        <v>41265264820</v>
      </c>
    </row>
    <row r="581" spans="2:9" x14ac:dyDescent="0.25">
      <c r="B581" s="278" t="s">
        <v>454</v>
      </c>
      <c r="H581" s="271"/>
      <c r="I581" s="271"/>
    </row>
    <row r="582" spans="2:9" x14ac:dyDescent="0.25">
      <c r="B582" s="17" t="s">
        <v>23</v>
      </c>
      <c r="H582" s="271">
        <v>48057612849</v>
      </c>
      <c r="I582" s="271">
        <v>26782277320</v>
      </c>
    </row>
    <row r="583" spans="2:9" x14ac:dyDescent="0.25">
      <c r="B583" s="277" t="s">
        <v>455</v>
      </c>
      <c r="H583" s="271">
        <v>0</v>
      </c>
      <c r="I583" s="271">
        <v>0</v>
      </c>
    </row>
    <row r="584" spans="2:9" x14ac:dyDescent="0.25">
      <c r="B584" s="17" t="s">
        <v>28</v>
      </c>
      <c r="H584" s="271">
        <v>0</v>
      </c>
      <c r="I584" s="271">
        <v>0</v>
      </c>
    </row>
    <row r="585" spans="2:9" x14ac:dyDescent="0.25">
      <c r="B585" s="277" t="s">
        <v>456</v>
      </c>
      <c r="H585" s="271">
        <v>0</v>
      </c>
      <c r="I585" s="271">
        <v>0</v>
      </c>
    </row>
    <row r="586" spans="2:9" x14ac:dyDescent="0.25">
      <c r="B586" s="17" t="s">
        <v>457</v>
      </c>
      <c r="H586" s="271">
        <v>0</v>
      </c>
      <c r="I586" s="271">
        <v>0</v>
      </c>
    </row>
    <row r="587" spans="2:9" ht="14.4" thickBot="1" x14ac:dyDescent="0.3">
      <c r="B587" s="278" t="s">
        <v>458</v>
      </c>
      <c r="H587" s="236">
        <f>SUM(H582:H586)</f>
        <v>48057612849</v>
      </c>
      <c r="I587" s="236">
        <f>SUM(I582:I586)</f>
        <v>26782277320</v>
      </c>
    </row>
    <row r="589" spans="2:9" x14ac:dyDescent="0.25">
      <c r="B589" s="278" t="s">
        <v>59</v>
      </c>
    </row>
    <row r="590" spans="2:9" x14ac:dyDescent="0.25">
      <c r="B590" s="17" t="s">
        <v>459</v>
      </c>
      <c r="H590" s="271">
        <v>13905236853</v>
      </c>
      <c r="I590" s="271">
        <v>22759687730</v>
      </c>
    </row>
    <row r="591" spans="2:9" x14ac:dyDescent="0.25">
      <c r="B591" s="277" t="s">
        <v>460</v>
      </c>
      <c r="H591" s="271">
        <v>47822832051</v>
      </c>
      <c r="I591" s="271">
        <v>37863772416</v>
      </c>
    </row>
    <row r="592" spans="2:9" x14ac:dyDescent="0.25">
      <c r="B592" s="277" t="s">
        <v>461</v>
      </c>
      <c r="H592" s="271">
        <v>3396681219</v>
      </c>
      <c r="I592" s="271">
        <v>4371820981</v>
      </c>
    </row>
    <row r="593" spans="2:9" x14ac:dyDescent="0.25">
      <c r="B593" s="117" t="s">
        <v>462</v>
      </c>
      <c r="H593" s="271"/>
      <c r="I593" s="271"/>
    </row>
    <row r="594" spans="2:9" x14ac:dyDescent="0.25">
      <c r="B594" s="277" t="s">
        <v>463</v>
      </c>
      <c r="H594" s="271">
        <v>0</v>
      </c>
      <c r="I594" s="271">
        <v>0</v>
      </c>
    </row>
    <row r="595" spans="2:9" x14ac:dyDescent="0.25">
      <c r="B595" s="277" t="s">
        <v>464</v>
      </c>
      <c r="H595" s="271">
        <v>706477393</v>
      </c>
      <c r="I595" s="271">
        <v>596003687</v>
      </c>
    </row>
    <row r="596" spans="2:9" x14ac:dyDescent="0.25">
      <c r="B596" s="17" t="s">
        <v>465</v>
      </c>
      <c r="H596" s="271">
        <v>363246147</v>
      </c>
      <c r="I596" s="271">
        <v>129995500</v>
      </c>
    </row>
    <row r="597" spans="2:9" x14ac:dyDescent="0.25">
      <c r="B597" s="278" t="s">
        <v>466</v>
      </c>
      <c r="H597" s="271"/>
      <c r="I597" s="271"/>
    </row>
    <row r="598" spans="2:9" x14ac:dyDescent="0.25">
      <c r="B598" s="277" t="s">
        <v>467</v>
      </c>
      <c r="H598" s="271">
        <v>0</v>
      </c>
      <c r="I598" s="271">
        <v>0</v>
      </c>
    </row>
  </sheetData>
  <mergeCells count="128">
    <mergeCell ref="H574:I574"/>
    <mergeCell ref="H7:I7"/>
    <mergeCell ref="B564:J564"/>
    <mergeCell ref="B568:J568"/>
    <mergeCell ref="B562:J562"/>
    <mergeCell ref="B570:J570"/>
    <mergeCell ref="B572:J572"/>
    <mergeCell ref="C552:F552"/>
    <mergeCell ref="C556:F556"/>
    <mergeCell ref="C557:F557"/>
    <mergeCell ref="B560:J560"/>
    <mergeCell ref="B533:J533"/>
    <mergeCell ref="B537:J537"/>
    <mergeCell ref="H539:I539"/>
    <mergeCell ref="B546:J546"/>
    <mergeCell ref="C551:F551"/>
    <mergeCell ref="B511:J511"/>
    <mergeCell ref="B515:J515"/>
    <mergeCell ref="B519:J519"/>
    <mergeCell ref="H521:I521"/>
    <mergeCell ref="B528:J528"/>
    <mergeCell ref="B472:J472"/>
    <mergeCell ref="H474:I474"/>
    <mergeCell ref="B491:J491"/>
    <mergeCell ref="H493:I493"/>
    <mergeCell ref="B507:J507"/>
    <mergeCell ref="B412:J412"/>
    <mergeCell ref="H414:I414"/>
    <mergeCell ref="B428:J428"/>
    <mergeCell ref="H430:I430"/>
    <mergeCell ref="B442:J442"/>
    <mergeCell ref="H400:I400"/>
    <mergeCell ref="B398:J398"/>
    <mergeCell ref="B408:J408"/>
    <mergeCell ref="H372:I372"/>
    <mergeCell ref="B377:J377"/>
    <mergeCell ref="B378:J378"/>
    <mergeCell ref="B382:J382"/>
    <mergeCell ref="B393:J393"/>
    <mergeCell ref="B107:J107"/>
    <mergeCell ref="B108:J108"/>
    <mergeCell ref="B110:J110"/>
    <mergeCell ref="B111:J111"/>
    <mergeCell ref="B370:J370"/>
    <mergeCell ref="H286:I286"/>
    <mergeCell ref="H297:I297"/>
    <mergeCell ref="B310:J310"/>
    <mergeCell ref="B266:J266"/>
    <mergeCell ref="H272:I272"/>
    <mergeCell ref="B270:J270"/>
    <mergeCell ref="B284:J284"/>
    <mergeCell ref="B314:J314"/>
    <mergeCell ref="H316:I316"/>
    <mergeCell ref="H327:I327"/>
    <mergeCell ref="B325:J325"/>
    <mergeCell ref="B334:J334"/>
    <mergeCell ref="B366:I366"/>
    <mergeCell ref="B367:I367"/>
    <mergeCell ref="B105:J105"/>
    <mergeCell ref="B91:J91"/>
    <mergeCell ref="B92:J92"/>
    <mergeCell ref="B93:J93"/>
    <mergeCell ref="B94:J94"/>
    <mergeCell ref="B95:J95"/>
    <mergeCell ref="B96:J96"/>
    <mergeCell ref="B98:J98"/>
    <mergeCell ref="B99:J99"/>
    <mergeCell ref="B101:J101"/>
    <mergeCell ref="B102:J102"/>
    <mergeCell ref="B104:J104"/>
    <mergeCell ref="B74:J74"/>
    <mergeCell ref="B50:J50"/>
    <mergeCell ref="C63:J63"/>
    <mergeCell ref="D64:F64"/>
    <mergeCell ref="H64:J64"/>
    <mergeCell ref="B68:J68"/>
    <mergeCell ref="B75:J75"/>
    <mergeCell ref="B90:J90"/>
    <mergeCell ref="B77:J77"/>
    <mergeCell ref="B78:J78"/>
    <mergeCell ref="B80:J80"/>
    <mergeCell ref="B81:J81"/>
    <mergeCell ref="B83:J83"/>
    <mergeCell ref="B84:J84"/>
    <mergeCell ref="B85:J85"/>
    <mergeCell ref="B86:J86"/>
    <mergeCell ref="B87:J87"/>
    <mergeCell ref="B88:J88"/>
    <mergeCell ref="B89:J89"/>
    <mergeCell ref="B9:J9"/>
    <mergeCell ref="K12:M12"/>
    <mergeCell ref="B13:J13"/>
    <mergeCell ref="B14:J36"/>
    <mergeCell ref="B134:J134"/>
    <mergeCell ref="H135:I135"/>
    <mergeCell ref="H158:I158"/>
    <mergeCell ref="B37:J37"/>
    <mergeCell ref="B113:J113"/>
    <mergeCell ref="B132:J132"/>
    <mergeCell ref="B51:J51"/>
    <mergeCell ref="B39:J39"/>
    <mergeCell ref="B40:J40"/>
    <mergeCell ref="B42:J42"/>
    <mergeCell ref="B43:J43"/>
    <mergeCell ref="B44:J44"/>
    <mergeCell ref="B46:J46"/>
    <mergeCell ref="B47:J47"/>
    <mergeCell ref="B48:J48"/>
    <mergeCell ref="B49:J49"/>
    <mergeCell ref="B69:J69"/>
    <mergeCell ref="B71:J71"/>
    <mergeCell ref="B72:J72"/>
    <mergeCell ref="B73:J73"/>
    <mergeCell ref="B338:J338"/>
    <mergeCell ref="H340:I340"/>
    <mergeCell ref="B353:J353"/>
    <mergeCell ref="H355:I355"/>
    <mergeCell ref="K230:N230"/>
    <mergeCell ref="B184:J184"/>
    <mergeCell ref="B213:H213"/>
    <mergeCell ref="H214:I214"/>
    <mergeCell ref="B211:J211"/>
    <mergeCell ref="H232:I232"/>
    <mergeCell ref="B250:J250"/>
    <mergeCell ref="B254:J254"/>
    <mergeCell ref="H256:I256"/>
    <mergeCell ref="B226:J226"/>
    <mergeCell ref="B230:J230"/>
  </mergeCells>
  <pageMargins left="0.7" right="0.7" top="0.75" bottom="0.75" header="0.3" footer="0.3"/>
  <pageSetup paperSize="9" scale="63" orientation="portrait" r:id="rId1"/>
  <ignoredErrors>
    <ignoredError sqref="H127:I127" formulaRange="1"/>
  </ignoredErrors>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5" Type="http://schemas.openxmlformats.org/package/2006/relationships/digital-signature/signature" Target="sig5.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QDtDkqADKD3j3JFVJZeawYI+LSRtHbgJRnj7eQDnuN8=</DigestValue>
    </Reference>
    <Reference Type="http://www.w3.org/2000/09/xmldsig#Object" URI="#idOfficeObject">
      <DigestMethod Algorithm="http://www.w3.org/2001/04/xmlenc#sha256"/>
      <DigestValue>UfFRzDYhw6jsYOpiAdbBUEV8JR2c87L4VzhazoVNo7o=</DigestValue>
    </Reference>
    <Reference Type="http://uri.etsi.org/01903#SignedProperties" URI="#idSignedProperties">
      <Transforms>
        <Transform Algorithm="http://www.w3.org/TR/2001/REC-xml-c14n-20010315"/>
      </Transforms>
      <DigestMethod Algorithm="http://www.w3.org/2001/04/xmlenc#sha256"/>
      <DigestValue>nv/C4USWyyMEAtLU77qrVNZuUX3QW4pPkqOXdq5b6r4=</DigestValue>
    </Reference>
    <Reference Type="http://www.w3.org/2000/09/xmldsig#Object" URI="#idValidSigLnImg">
      <DigestMethod Algorithm="http://www.w3.org/2001/04/xmlenc#sha256"/>
      <DigestValue>AT6ow3s1UU/Rz8l0j040MVqn1Skhyo8F3q5q0XI/HmQ=</DigestValue>
    </Reference>
    <Reference Type="http://www.w3.org/2000/09/xmldsig#Object" URI="#idInvalidSigLnImg">
      <DigestMethod Algorithm="http://www.w3.org/2001/04/xmlenc#sha256"/>
      <DigestValue>OiVhWJQnXD7few6YTed4/FcT7g6+vL1yQ7nj5+vsTCs=</DigestValue>
    </Reference>
  </SignedInfo>
  <SignatureValue>OM70tURq0Rp4wxcKYTxo14ZUijfNKojqmr4bfw3ZhranVz62w2PPB0xnZZua8qXnKNOy/L9wdBwm
ZoFuJVEMi4sprLtmGRh3M/muFkzX/cAlUH8ex4/T1cRt1vsWCbRHvStTwfmnjxvu8fYIobn1aBc8
/bJEOph7Z/PNJP088yZfnjVY15sFCyCNMu8UkNsUz9xDN6vyokwQ3Hj+WeY/ML8+hLnA+8x9U6C5
ypVI2YlhgxfdNT3c2IeFJe4mTV+51EFQl/UUYcZ+fUCewzeLRm0GU9jqH7LKMyHkQVL4PW/coFL5
FBbQN+yBrEkO+l7xjvOwPpK7wn5Bo07mrOMAYA==</SignatureValue>
  <KeyInfo>
    <X509Data>
      <X509Certificate>MIIIfTCCBmWgAwIBAgIIBRjZYnun4T4wDQYJKoZIhvcNAQELBQAwWjEaMBgGA1UEAwwRQ0EtRE9DVU1FTlRBIFMuQS4xFjAUBgNVBAUTDVJVQzgwMDUwMTcyLTExFzAVBgNVBAoMDkRPQ1VNRU5UQSBTLkEuMQswCQYDVQQGEwJQWTAeFw0yMzEwMzAxOTU4MDBaFw0yNTEwMjkxOTU4MDBaMIG1MSEwHwYDVQQDDBhFTUlMQ0UgR0FSQ0lBIFZBTEVOWlVFTEExEjAQBgNVBAUTCUNJMzczOTE1OTEPMA0GA1UEKgwGRU1JTENFMRowGAYDVQQEDBFHQVJDSUEgVkFMRU5aVUVMQTELMAkGA1UECwwCRjIxNTAzBgNVBAoMLENFUlRJRklDQURPIENVQUxJRklDQURPIERFIEZJUk1BIEVMRUNUUk9OSUNBMQswCQYDVQQGEwJQWTCCASIwDQYJKoZIhvcNAQEBBQADggEPADCCAQoCggEBAKuowgh8avFa2VFy3b9txWM9Vf81BChxoCE8grwwXNfJUyTxQ7Nm6tw2PQZMEyzjHPhL6E+6agPBcdL39j24rKvupBpaRPXeNJYOa/FJ+xTPtEFukj4/ETFSSNfuxk7KZ3HShoQLDM2cqkK5IyxbfkxGfl9nNOVfUKTq3gsmBkeUo/KbPyEBlqTNwf3Yjo+Cukmf3bVHCf/5weBnUWEbLStUQc/gBUBqr3xFFoszl5fGU2qZ5N7v40293Bg07q8UiRZ/zDndmR1H9pQ96NLbeNSQsDSjwYy5ddMRd2JXIk6Ctx/XvAx1NXgBgiEPwqhAqVO/EVvdnV9nC2JYkBtCUW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dhcmNpYXYuZW1pQGd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I47tNaGwpy2c8nDOStbJnjxC9wpMA4GA1UdDwEB/wQEAwIF4DANBgkqhkiG9w0BAQsFAAOCAgEAKsEIJtEw1WUlBcRhrjQAMikUsbn2Po3O6OvVXSCXg0Qf41OimT0bhDbCPPsfNrFKzWDezyj+5lh81Q14wKCqDtpyl3eJ+RVF/m2e6ybQeyjwzPiTf3Jf81NWHz3U4pzBKdO4d0DeEEKo9pntz0yftdx+F9x2slL2EdqX0uTVhPe23n8a9yInaGfr8+Ot8IyXptF2JHvOk3fi4i6XyDU9iPVSHOq3BYDXO1pc2+WPNnx2Ut/Vdvx8zQ+J1yghdzI3KaUFCFaGurQAqQTauLaUYzybze//WU5e/jDXpZ1YBeE3440RMKMwiHRUXroXqQ6VvQrSxC77ffD62vM4i6s6mwRPhhbhjUsCASLGRRsObu7BVC4tJTeMREzeUytf78B7bcpsFejKPwfTRTV10RCwYQM+nN8JHqyLU5putOz+Jh7kpO+HZMUr7dkqxkAHc9Jnpz3YqySzog0Cxq6K+CNS5E9Br0D4PuQ0BNW6wpivOrgMJcQ3eBuYHZrtJUM1HeCvgDt0s5sPSl7e171IeCTO4YK6WYoFmzNjIxCUQWlLXG0eIbv4BsrTqW6UunQnWWT/gRFwlsgs0newmY+9wNPBAQEIuAhqnSgfMglk5gjFhpsyo1f5uXJWle8JvDAbHWSb75/iNl3SqNQZbjV71rEd0+w66giFHYYK3kgLVsh+A2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ilmGus+KFff1T0KYQp6j1aAMTsVxHUFtcNJ5aT4yLCQ=</DigestValue>
      </Reference>
      <Reference URI="/xl/calcChain.xml?ContentType=application/vnd.openxmlformats-officedocument.spreadsheetml.calcChain+xml">
        <DigestMethod Algorithm="http://www.w3.org/2001/04/xmlenc#sha256"/>
        <DigestValue>W1pzHqT7Erhcx6w7cLy+F/LqndERVDQN0aZqBkKPGQU=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S9Sj+Tzwipf0w/2Q1Awt/nmWcha+RGDwfrceJMwrk+Q=</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cc22atzeF7XD4gny3kJ1/F8lqgORm5B9uSLBoZ4qhWE=</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HIORV7ksjiV3wIxgkLdsZUjfjt+xI/3MHQudm+Q7tkU=</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zXLyCIHsHibHVvmsUCq7Q6elofCNB6lJBRvnjTT5V2Y=</DigestValue>
      </Reference>
      <Reference URI="/xl/drawings/drawing1.xml?ContentType=application/vnd.openxmlformats-officedocument.drawing+xml">
        <DigestMethod Algorithm="http://www.w3.org/2001/04/xmlenc#sha256"/>
        <DigestValue>gxaDvx3ZaUTrGLvp9DzoMU2DUBlnEJVY289S/hvNg8Q=</DigestValue>
      </Reference>
      <Reference URI="/xl/drawings/drawing2.xml?ContentType=application/vnd.openxmlformats-officedocument.drawing+xml">
        <DigestMethod Algorithm="http://www.w3.org/2001/04/xmlenc#sha256"/>
        <DigestValue>zLf9ehD40xotk++Op+z7vUCl/TikEDkWGMcCRInxwp0=</DigestValue>
      </Reference>
      <Reference URI="/xl/drawings/drawing3.xml?ContentType=application/vnd.openxmlformats-officedocument.drawing+xml">
        <DigestMethod Algorithm="http://www.w3.org/2001/04/xmlenc#sha256"/>
        <DigestValue>sZzr7/ODIrmyI/Axu2q3+DP3mFrfPc8il+NXhRNqF/s=</DigestValue>
      </Reference>
      <Reference URI="/xl/drawings/drawing4.xml?ContentType=application/vnd.openxmlformats-officedocument.drawing+xml">
        <DigestMethod Algorithm="http://www.w3.org/2001/04/xmlenc#sha256"/>
        <DigestValue>na0RSuxXTaSmlhlxfTfz6NKDeGMRZMMA2q6HXnICKbs=</DigestValue>
      </Reference>
      <Reference URI="/xl/drawings/drawing5.xml?ContentType=application/vnd.openxmlformats-officedocument.drawing+xml">
        <DigestMethod Algorithm="http://www.w3.org/2001/04/xmlenc#sha256"/>
        <DigestValue>0IWw2DQWLwm0ZuyjIkrrNBOkUs8HFZtYxfBA1I+OdLY=</DigestValue>
      </Reference>
      <Reference URI="/xl/drawings/vmlDrawing1.vml?ContentType=application/vnd.openxmlformats-officedocument.vmlDrawing">
        <DigestMethod Algorithm="http://www.w3.org/2001/04/xmlenc#sha256"/>
        <DigestValue>1f1HXPERaU6olY8+i4FzWUkEGpX53Vqz2Qe4g36tCeE=</DigestValue>
      </Reference>
      <Reference URI="/xl/drawings/vmlDrawing2.vml?ContentType=application/vnd.openxmlformats-officedocument.vmlDrawing">
        <DigestMethod Algorithm="http://www.w3.org/2001/04/xmlenc#sha256"/>
        <DigestValue>6SPE5KqlOZIk/SjsFa4xBOX91G2dV/1ZTghCQ9pKaRY=</DigestValue>
      </Reference>
      <Reference URI="/xl/drawings/vmlDrawing3.vml?ContentType=application/vnd.openxmlformats-officedocument.vmlDrawing">
        <DigestMethod Algorithm="http://www.w3.org/2001/04/xmlenc#sha256"/>
        <DigestValue>5nHS7atcF2iO8/6aDOROu6zUsBHg810yywRf1sLc4ZI=</DigestValue>
      </Reference>
      <Reference URI="/xl/drawings/vmlDrawing4.vml?ContentType=application/vnd.openxmlformats-officedocument.vmlDrawing">
        <DigestMethod Algorithm="http://www.w3.org/2001/04/xmlenc#sha256"/>
        <DigestValue>oLHj9pYGX+ssLiI4w/dYkpIOMXiwbf01g0Ft//LRrCY=</DigestValue>
      </Reference>
      <Reference URI="/xl/drawings/vmlDrawing5.vml?ContentType=application/vnd.openxmlformats-officedocument.vmlDrawing">
        <DigestMethod Algorithm="http://www.w3.org/2001/04/xmlenc#sha256"/>
        <DigestValue>QCTNm5UOJS9qa2mzf4fGrFOxLl2+eiPpxDBHjYNchbM=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eLSpm/dvUYN07Cc9a7zoXcklQ4+x8xY8IWQTghF5GH4=</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cUWtd7fI3d7iRsw+3JfDUhXF5MsC8UowD35RVj6K0xQ=</DigestValue>
      </Reference>
      <Reference URI="/xl/externalLinks/externalLink1.xml?ContentType=application/vnd.openxmlformats-officedocument.spreadsheetml.externalLink+xml">
        <DigestMethod Algorithm="http://www.w3.org/2001/04/xmlenc#sha256"/>
        <DigestValue>w4HHnQOjzWrAaw7FXbJTyFj1+Ptaf6NkQcFj41Bpx7s=</DigestValue>
      </Reference>
      <Reference URI="/xl/externalLinks/externalLink2.xml?ContentType=application/vnd.openxmlformats-officedocument.spreadsheetml.externalLink+xml">
        <DigestMethod Algorithm="http://www.w3.org/2001/04/xmlenc#sha256"/>
        <DigestValue>QDNL95Fitcsavk1Aa5vrx6cCwMey7kjWcY+O9fS5vqI=</DigestValue>
      </Reference>
      <Reference URI="/xl/media/image1.png?ContentType=image/png">
        <DigestMethod Algorithm="http://www.w3.org/2001/04/xmlenc#sha256"/>
        <DigestValue>uI0brDbYV6YlPt4INZ8nNezc0jukNpBRcN7vLW78z/8=</DigestValue>
      </Reference>
      <Reference URI="/xl/media/image2.emf?ContentType=image/x-emf">
        <DigestMethod Algorithm="http://www.w3.org/2001/04/xmlenc#sha256"/>
        <DigestValue>6DD8F7LkZjNqTtBEU/w+E8Qiw07KiJvzUBlVtPPuIJc=</DigestValue>
      </Reference>
      <Reference URI="/xl/media/image3.emf?ContentType=image/x-emf">
        <DigestMethod Algorithm="http://www.w3.org/2001/04/xmlenc#sha256"/>
        <DigestValue>sil7W+Hutc8gpJiu5ezKB1X9/Gjawlskl+CovH2ru0Y=</DigestValue>
      </Reference>
      <Reference URI="/xl/media/image4.emf?ContentType=image/x-emf">
        <DigestMethod Algorithm="http://www.w3.org/2001/04/xmlenc#sha256"/>
        <DigestValue>2N+W8BWC1XY8jQykPXE5d9OlRH16QgvdrmOiJOYSZXE=</DigestValue>
      </Reference>
      <Reference URI="/xl/media/image5.emf?ContentType=image/x-emf">
        <DigestMethod Algorithm="http://www.w3.org/2001/04/xmlenc#sha256"/>
        <DigestValue>K+Mz4Q907V+szGtJ+wGixB077c3/IPzxhuUKIj9WjgA=</DigestValue>
      </Reference>
      <Reference URI="/xl/media/image6.emf?ContentType=image/x-emf">
        <DigestMethod Algorithm="http://www.w3.org/2001/04/xmlenc#sha256"/>
        <DigestValue>vHDWQASTv0uPm6/4dnx090z8weVrRRHUAr+xBKRzFjs=</DigestValue>
      </Reference>
      <Reference URI="/xl/media/image7.emf?ContentType=image/x-emf">
        <DigestMethod Algorithm="http://www.w3.org/2001/04/xmlenc#sha256"/>
        <DigestValue>SWH7md7dRVE+oTS1UP7fhiKFeXGb9KPs/ysyI/sWgjM=</DigestValue>
      </Reference>
      <Reference URI="/xl/media/image8.emf?ContentType=image/x-emf">
        <DigestMethod Algorithm="http://www.w3.org/2001/04/xmlenc#sha256"/>
        <DigestValue>CKnl12hlXfRso6igZVkO+OBLkAzFEoby0xyttJNyafU=</DigestValue>
      </Reference>
      <Reference URI="/xl/printerSettings/printerSettings1.bin?ContentType=application/vnd.openxmlformats-officedocument.spreadsheetml.printerSettings">
        <DigestMethod Algorithm="http://www.w3.org/2001/04/xmlenc#sha256"/>
        <DigestValue>QC4PZuHVp3z8577baX2UedjuYUv3q9L7q5RwKiJCem4=</DigestValue>
      </Reference>
      <Reference URI="/xl/sharedStrings.xml?ContentType=application/vnd.openxmlformats-officedocument.spreadsheetml.sharedStrings+xml">
        <DigestMethod Algorithm="http://www.w3.org/2001/04/xmlenc#sha256"/>
        <DigestValue>icJytVxxFHfc8BkszQ7rQ7X8ro3O9bf7mczbRDoMSQs=</DigestValue>
      </Reference>
      <Reference URI="/xl/styles.xml?ContentType=application/vnd.openxmlformats-officedocument.spreadsheetml.styles+xml">
        <DigestMethod Algorithm="http://www.w3.org/2001/04/xmlenc#sha256"/>
        <DigestValue>MBzq3TqdNgGPa2wH5lM54A/ibPt+GhBxIdq7h6OaztU=</DigestValue>
      </Reference>
      <Reference URI="/xl/theme/theme1.xml?ContentType=application/vnd.openxmlformats-officedocument.theme+xml">
        <DigestMethod Algorithm="http://www.w3.org/2001/04/xmlenc#sha256"/>
        <DigestValue>1Y7IWjc+74IaWSpgYFspwwUCvYYoLj3Uk4P9Tw8qH4w=</DigestValue>
      </Reference>
      <Reference URI="/xl/workbook.xml?ContentType=application/vnd.openxmlformats-officedocument.spreadsheetml.sheet.main+xml">
        <DigestMethod Algorithm="http://www.w3.org/2001/04/xmlenc#sha256"/>
        <DigestValue>0qpOobCRmSnwTRdr88GqU6xE6r99b/0oj7N0H7sE51s=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ZOZ+2y8KlgARq7v4vsPrD4nIDV4Rqtubx7lLXn+BYVI=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ZG3/Iy0jZTVIUzp+oxIUe+2472LTk4/gy5OlTbo8SjY=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8Uu/L7o+KtGelLKZYQCMZBJAXNJVcjo2KWNQT9qJIyU=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VT6gWE508UVZb2TEqNyOGuthJhzNeI9LGdqBg+KDMyg=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qcE6oNuJGBIMd/JVa7UYTm69D1DbKzjaJ5hI+T0S48M=</DigestValue>
      </Reference>
      <Reference URI="/xl/worksheets/sheet1.xml?ContentType=application/vnd.openxmlformats-officedocument.spreadsheetml.worksheet+xml">
        <DigestMethod Algorithm="http://www.w3.org/2001/04/xmlenc#sha256"/>
        <DigestValue>uzU3Ko1hsmdq14dOl77nCmvcdKIEbUCxzCMBU0RchkI=</DigestValue>
      </Reference>
      <Reference URI="/xl/worksheets/sheet2.xml?ContentType=application/vnd.openxmlformats-officedocument.spreadsheetml.worksheet+xml">
        <DigestMethod Algorithm="http://www.w3.org/2001/04/xmlenc#sha256"/>
        <DigestValue>5K5iluiKi61VRXYq3J3tlZELf7WUGztAND9Lit9b1/4=</DigestValue>
      </Reference>
      <Reference URI="/xl/worksheets/sheet3.xml?ContentType=application/vnd.openxmlformats-officedocument.spreadsheetml.worksheet+xml">
        <DigestMethod Algorithm="http://www.w3.org/2001/04/xmlenc#sha256"/>
        <DigestValue>UO51nckjJzG1kOXYGrjzQ9KQ0+5lBI81/M8DKtSto5I=</DigestValue>
      </Reference>
      <Reference URI="/xl/worksheets/sheet4.xml?ContentType=application/vnd.openxmlformats-officedocument.spreadsheetml.worksheet+xml">
        <DigestMethod Algorithm="http://www.w3.org/2001/04/xmlenc#sha256"/>
        <DigestValue>9CDbyHa7UdoMXiyZz6jd2e2h2H7woauQ0qt0yRl4YHk=</DigestValue>
      </Reference>
      <Reference URI="/xl/worksheets/sheet5.xml?ContentType=application/vnd.openxmlformats-officedocument.spreadsheetml.worksheet+xml">
        <DigestMethod Algorithm="http://www.w3.org/2001/04/xmlenc#sha256"/>
        <DigestValue>6lIdD+hK69A0cGffSVgn3Ls9O13grtLjhoM2fkMH0rA=</DigestValue>
      </Reference>
    </Manifest>
    <SignatureProperties>
      <SignatureProperty Id="idSignatureTime" Target="#idPackageSignature">
        <mdssi:SignatureTime xmlns:mdssi="http://schemas.openxmlformats.org/package/2006/digital-signature">
          <mdssi:Format>YYYY-MM-DDThh:mm:ssTZD</mdssi:Format>
          <mdssi:Value>2024-11-14T18:03:42Z</mdssi:Value>
        </mdssi:SignatureTime>
      </SignatureProperty>
    </SignatureProperties>
  </Object>
  <Object Id="idOfficeObject">
    <SignatureProperties>
      <SignatureProperty Id="idOfficeV1Details" Target="#idPackageSignature">
        <SignatureInfoV1 xmlns="http://schemas.microsoft.com/office/2006/digsig">
          <SetupID>{5BC13482-77B2-46E4-955C-471D35787B13}</SetupID>
          <SignatureText>Emilce Garcia V</SignatureText>
          <SignatureImage/>
          <SignatureComments/>
          <WindowsVersion>10.0</WindowsVersion>
          <OfficeVersion>16.0.18129/26</OfficeVersion>
          <ApplicationVersion>16.0.18129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2024-11-14T18:03:42Z</xd:SigningTime>
          <xd:SigningCertificate>
            <xd:Cert>
              <xd:CertDigest>
                <DigestMethod Algorithm="http://www.w3.org/2001/04/xmlenc#sha256"/>
                <DigestValue>kpOl82jIdylw8nbQlh2GxIjlcjfss1LoF5xJnwaRH7M=</DigestValue>
              </xd:CertDigest>
              <xd:IssuerSerial>
                <X509IssuerName>C=PY, O=DOCUMENTA S.A., SERIALNUMBER=RUC80050172-1, CN=CA-DOCUMENTA S.A.</X509IssuerName>
                <X509SerialNumber>367282386635317566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LAsAACBFTUYAAAEAkBsAAK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YX2jkHvAAAABQAAAAoAAABMAAAAAAAAAAAAAAAAAAAA//////////9gAAAAMQA0AC8AMQAxAC8AMgAwADIANA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YX2jk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2AAAAVgAAADAAAAA7AAAAh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3AAAAVwAAACUAAAAMAAAABAAAAFQAAACoAAAAMQAAADsAAAC1AAAAVgAAAAEAAABVVY9BhfaOQTEAAAA7AAAADwAAAEwAAAAAAAAAAAAAAAAAAAD//////////2wAAABFAG0AaQBsAGMAZQAgAEcAYQByAGMAaQBhACAAVgAAAAoAAAARAAAABQAAAAUAAAAJAAAACgAAAAUAAAAOAAAACgAAAAcAAAAJAAAABQAAAAoAAAAFAAAADA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sAAAADwAAAGEAAABrAAAAcQAAAAEAAABVVY9BhfaOQQ8AAABhAAAAEAAAAEwAAAAAAAAAAAAAAAAAAAD//////////2wAAABFAG0AaQBsAGMAZQAgAEcAYQByAGMAaQBhACAAVgAuAAcAAAALAAAAAwAAAAMAAAAGAAAABwAAAAQAAAAJAAAABwAAAAUAAAAGAAAAAwAAAAcAAAAEAAAACA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hfaOQQ8AAAB2AAAACAAAAEwAAAAAAAAAAAAAAAAAAAD//////////1wAAABDAG8AbgB0AGEAZABvAHIACAAAAAgAAAAHAAAABAAAAAcAAAAIAAAACAAAAAUAAABLAAAAQAAAADAAAAAFAAAAIAAAAAEAAAABAAAAEAAAAAAAAAAAAAAAQAEAAKAAAAAAAAAAAAAAAEABAACgAAAAJQAAAAwAAAACAAAAJwAAABgAAAAFAAAAAAAAAP///wAAAAAAJQAAAAwAAAAFAAAATAAAAGQAAAAOAAAAiwAAAAoBAACbAAAADgAAAIsAAAD9AAAAEQAAACEA8AAAAAAAAAAAAAAAgD8AAAAAAAAAAAAAgD8AAAAAAAAAAAAAAAAAAAAAAAAAAAAAAAAAAAAAAAAAACUAAAAMAAAAAAAAgCgAAAAMAAAABQAAACUAAAAMAAAAAQAAABgAAAAMAAAAAAAAABIAAAAMAAAAAQAAABYAAAAMAAAAAAAAAFQAAAAsAQAADwAAAIsAAAAJAQAAmwAAAAEAAABVVY9BhfaOQQ8AAACLAAAAJQAAAEwAAAAEAAAADgAAAIsAAAALAQAAnAAAAJgAAABGAGkAcgBtAGEAZABvACAAcABvAHIAOgAgAEUATQBJAEwAQwBFACAARwBBAFIAQwBJAEEAIABWAEEATABFAE4AWgBVAEUATABBAP//BgAAAAMAAAAFAAAACwAAAAcAAAAIAAAACAAAAAQAAAAIAAAACAAAAAUAAAADAAAABAAAAAcAAAAMAAAAAwAAAAYAAAAIAAAABwAAAAQAAAAJAAAACAAAAAgAAAAIAAAAAwAAAAgAAAAEAAAACAAAAAgAAAAGAAAABwAAAAoAAAAHAAAACQAAAAcAAAAGAAAACAAAABYAAAAMAAAAAAAAACUAAAAMAAAAAgAAAA4AAAAUAAAAAAAAABAAAAAUAAAA</Object>
  <Object Id="idInvalidSigLnImg">AQAAAGwAAAAAAAAAAAAAAD8BAACfAAAAAAAAAAAAAABmFgAALAsAACBFTUYAAAEADCIAAL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gAAAFYAAAAwAAAAOwAAAIc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wAAAFcAAAAlAAAADAAAAAQAAABUAAAAqAAAADEAAAA7AAAAtQAAAFYAAAABAAAAVVWPQYX2jkExAAAAOwAAAA8AAABMAAAAAAAAAAAAAAAAAAAA//////////9sAAAARQBtAGkAbABjAGUAIABHAGEAcgBjAGkAYQAgAFYAAAAKAAAAEQAAAAUAAAAFAAAACQAAAAoAAAAFAAAADgAAAAoAAAAHAAAACQAAAAUAAAAK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rAAAAA8AAABhAAAAawAAAHEAAAABAAAAVVWPQYX2jkEPAAAAYQAAABAAAABMAAAAAAAAAAAAAAAAAAAA//////////9sAAAARQBtAGkAbABjAGUAIABHAGEAcgBjAGkAYQAgAFYALgAHAAAACwAAAAMAAAADAAAABgAAAAcAAAAEAAAACQAAAAcAAAAFAAAABgAAAAMAAAAHAAAABAAAAAgAAAAD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fAAAAA8AAAB2AAAARQAAAIYAAAABAAAAVVWPQYX2jkEPAAAAdgAAAAgAAABMAAAAAAAAAAAAAAAAAAAA//////////9cAAAAQwBvAG4AdABhAGQAbwByAAgAAAAIAAAABwAAAAQAAAAHAAAACAAAAAgAAAAFAAAASwAAAEAAAAAwAAAABQAAACAAAAABAAAAAQAAABAAAAAAAAAAAAAAAEABAACgAAAAAAAAAAAAAABAAQAAoAAAACUAAAAMAAAAAgAAACcAAAAYAAAABQAAAAAAAAD///8AAAAAACUAAAAMAAAABQAAAEwAAABkAAAADgAAAIsAAAAKAQAAmwAAAA4AAACLAAAA/QAAABEAAAAhAPAAAAAAAAAAAAAAAIA/AAAAAAAAAAAAAIA/AAAAAAAAAAAAAAAAAAAAAAAAAAAAAAAAAAAAAAAAAAAlAAAADAAAAAAAAIAoAAAADAAAAAUAAAAlAAAADAAAAAEAAAAYAAAADAAAAAAAAAASAAAADAAAAAEAAAAWAAAADAAAAAAAAABUAAAALAEAAA8AAACLAAAACQEAAJsAAAABAAAAVVWPQYX2jkEPAAAAiwAAACUAAABMAAAABAAAAA4AAACLAAAACwEAAJwAAACYAAAARgBpAHIAbQBhAGQAbwAgAHAAbwByADoAIABFAE0ASQBMAEMARQAgAEcAQQBSAEMASQBBACAAVgBBAEwARQBOAFoAVQBFAEwAQQAAAAYAAAADAAAABQAAAAsAAAAHAAAACAAAAAgAAAAEAAAACAAAAAgAAAAFAAAAAwAAAAQAAAAHAAAADAAAAAMAAAAGAAAACAAAAAcAAAAEAAAACQAAAAgAAAAIAAAACAAAAAMAAAAIAAAABAAAAAgAAAAIAAAABgAAAAcAAAAKAAAABwAAAAkAAAAHAAAABgAAAAg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JuMHgeL3xrX1SozuaCUw8Z1QlKYQfL880/bp5yuoixo=</DigestValue>
    </Reference>
    <Reference Type="http://www.w3.org/2000/09/xmldsig#Object" URI="#idOfficeObject">
      <DigestMethod Algorithm="http://www.w3.org/2001/04/xmlenc#sha256"/>
      <DigestValue>fw+sZ6at9KfxwdLTutReMtqY5lGq7yWIgvIeJKcZtXs=</DigestValue>
    </Reference>
    <Reference Type="http://uri.etsi.org/01903#SignedProperties" URI="#idSignedProperties">
      <Transforms>
        <Transform Algorithm="http://www.w3.org/TR/2001/REC-xml-c14n-20010315"/>
      </Transforms>
      <DigestMethod Algorithm="http://www.w3.org/2001/04/xmlenc#sha256"/>
      <DigestValue>5nFMw0MmWmyW5G3gp6jrFxr1eO/MQ+93G568EzYK32M=</DigestValue>
    </Reference>
    <Reference Type="http://www.w3.org/2000/09/xmldsig#Object" URI="#idValidSigLnImg">
      <DigestMethod Algorithm="http://www.w3.org/2001/04/xmlenc#sha256"/>
      <DigestValue>8JcgNOTILLrL9xQ70tBOIcQQmfQpeH3rvGoWfHYLAtc=</DigestValue>
    </Reference>
    <Reference Type="http://www.w3.org/2000/09/xmldsig#Object" URI="#idInvalidSigLnImg">
      <DigestMethod Algorithm="http://www.w3.org/2001/04/xmlenc#sha256"/>
      <DigestValue>IwyLHh4jPt1xyB21FT93ow5LLpLMNFx7wmlzdWKn/YY=</DigestValue>
    </Reference>
  </SignedInfo>
  <SignatureValue>J2B8XWJVAw7zJlfBzoVECMLfFZa1ZPRmgzjDWveDcUNFFWgXtnxwbrv42NPjcBTKJwsVeTkGvrDV
1sqZek+8DOVRoEEmkvhSmEr4YfU1cvpvqoSIw4T9L7mZQ+siSBi8opEj+cdfIyuNk5389lf2+hsp
ok93xZiYjUSwKBCsPy93Sqzx0iBRuInvLPJl6xVtww4x+jmfTMXoGnV7XCVWmQonTUxu10EYx/19
VK8QFtEeXxxamGX4tXXfyJd0A8AdRSvKs3DWUvC8YJhRdMBAFZMsDziy3ZRaveUhg+QwFio7n95A
+jgZ+gS7wKKccQ9HEiYy9aqaugObAcDwLVCnyA==</SignatureValue>
  <KeyInfo>
    <X509Data>
      <X509Certificate>MIIIfTCCBmWgAwIBAgIIBRjZYnun4T4wDQYJKoZIhvcNAQELBQAwWjEaMBgGA1UEAwwRQ0EtRE9DVU1FTlRBIFMuQS4xFjAUBgNVBAUTDVJVQzgwMDUwMTcyLTExFzAVBgNVBAoMDkRPQ1VNRU5UQSBTLkEuMQswCQYDVQQGEwJQWTAeFw0yMzEwMzAxOTU4MDBaFw0yNTEwMjkxOTU4MDBaMIG1MSEwHwYDVQQDDBhFTUlMQ0UgR0FSQ0lBIFZBTEVOWlVFTEExEjAQBgNVBAUTCUNJMzczOTE1OTEPMA0GA1UEKgwGRU1JTENFMRowGAYDVQQEDBFHQVJDSUEgVkFMRU5aVUVMQTELMAkGA1UECwwCRjIxNTAzBgNVBAoMLENFUlRJRklDQURPIENVQUxJRklDQURPIERFIEZJUk1BIEVMRUNUUk9OSUNBMQswCQYDVQQGEwJQWTCCASIwDQYJKoZIhvcNAQEBBQADggEPADCCAQoCggEBAKuowgh8avFa2VFy3b9txWM9Vf81BChxoCE8grwwXNfJUyTxQ7Nm6tw2PQZMEyzjHPhL6E+6agPBcdL39j24rKvupBpaRPXeNJYOa/FJ+xTPtEFukj4/ETFSSNfuxk7KZ3HShoQLDM2cqkK5IyxbfkxGfl9nNOVfUKTq3gsmBkeUo/KbPyEBlqTNwf3Yjo+Cukmf3bVHCf/5weBnUWEbLStUQc/gBUBqr3xFFoszl5fGU2qZ5N7v40293Bg07q8UiRZ/zDndmR1H9pQ96NLbeNSQsDSjwYy5ddMRd2JXIk6Ctx/XvAx1NXgBgiEPwqhAqVO/EVvdnV9nC2JYkBtCUW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dhcmNpYXYuZW1pQGd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I47tNaGwpy2c8nDOStbJnjxC9wpMA4GA1UdDwEB/wQEAwIF4DANBgkqhkiG9w0BAQsFAAOCAgEAKsEIJtEw1WUlBcRhrjQAMikUsbn2Po3O6OvVXSCXg0Qf41OimT0bhDbCPPsfNrFKzWDezyj+5lh81Q14wKCqDtpyl3eJ+RVF/m2e6ybQeyjwzPiTf3Jf81NWHz3U4pzBKdO4d0DeEEKo9pntz0yftdx+F9x2slL2EdqX0uTVhPe23n8a9yInaGfr8+Ot8IyXptF2JHvOk3fi4i6XyDU9iPVSHOq3BYDXO1pc2+WPNnx2Ut/Vdvx8zQ+J1yghdzI3KaUFCFaGurQAqQTauLaUYzybze//WU5e/jDXpZ1YBeE3440RMKMwiHRUXroXqQ6VvQrSxC77ffD62vM4i6s6mwRPhhbhjUsCASLGRRsObu7BVC4tJTeMREzeUytf78B7bcpsFejKPwfTRTV10RCwYQM+nN8JHqyLU5putOz+Jh7kpO+HZMUr7dkqxkAHc9Jnpz3YqySzog0Cxq6K+CNS5E9Br0D4PuQ0BNW6wpivOrgMJcQ3eBuYHZrtJUM1HeCvgDt0s5sPSl7e171IeCTO4YK6WYoFmzNjIxCUQWlLXG0eIbv4BsrTqW6UunQnWWT/gRFwlsgs0newmY+9wNPBAQEIuAhqnSgfMglk5gjFhpsyo1f5uXJWle8JvDAbHWSb75/iNl3SqNQZbjV71rEd0+w66giFHYYK3kgLVsh+A2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ilmGus+KFff1T0KYQp6j1aAMTsVxHUFtcNJ5aT4yLCQ=</DigestValue>
      </Reference>
      <Reference URI="/xl/calcChain.xml?ContentType=application/vnd.openxmlformats-officedocument.spreadsheetml.calcChain+xml">
        <DigestMethod Algorithm="http://www.w3.org/2001/04/xmlenc#sha256"/>
        <DigestValue>W1pzHqT7Erhcx6w7cLy+F/LqndERVDQN0aZqBkKPGQU=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S9Sj+Tzwipf0w/2Q1Awt/nmWcha+RGDwfrceJMwrk+Q=</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cc22atzeF7XD4gny3kJ1/F8lqgORm5B9uSLBoZ4qhWE=</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HIORV7ksjiV3wIxgkLdsZUjfjt+xI/3MHQudm+Q7tkU=</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zXLyCIHsHibHVvmsUCq7Q6elofCNB6lJBRvnjTT5V2Y=</DigestValue>
      </Reference>
      <Reference URI="/xl/drawings/drawing1.xml?ContentType=application/vnd.openxmlformats-officedocument.drawing+xml">
        <DigestMethod Algorithm="http://www.w3.org/2001/04/xmlenc#sha256"/>
        <DigestValue>gxaDvx3ZaUTrGLvp9DzoMU2DUBlnEJVY289S/hvNg8Q=</DigestValue>
      </Reference>
      <Reference URI="/xl/drawings/drawing2.xml?ContentType=application/vnd.openxmlformats-officedocument.drawing+xml">
        <DigestMethod Algorithm="http://www.w3.org/2001/04/xmlenc#sha256"/>
        <DigestValue>zLf9ehD40xotk++Op+z7vUCl/TikEDkWGMcCRInxwp0=</DigestValue>
      </Reference>
      <Reference URI="/xl/drawings/drawing3.xml?ContentType=application/vnd.openxmlformats-officedocument.drawing+xml">
        <DigestMethod Algorithm="http://www.w3.org/2001/04/xmlenc#sha256"/>
        <DigestValue>sZzr7/ODIrmyI/Axu2q3+DP3mFrfPc8il+NXhRNqF/s=</DigestValue>
      </Reference>
      <Reference URI="/xl/drawings/drawing4.xml?ContentType=application/vnd.openxmlformats-officedocument.drawing+xml">
        <DigestMethod Algorithm="http://www.w3.org/2001/04/xmlenc#sha256"/>
        <DigestValue>na0RSuxXTaSmlhlxfTfz6NKDeGMRZMMA2q6HXnICKbs=</DigestValue>
      </Reference>
      <Reference URI="/xl/drawings/drawing5.xml?ContentType=application/vnd.openxmlformats-officedocument.drawing+xml">
        <DigestMethod Algorithm="http://www.w3.org/2001/04/xmlenc#sha256"/>
        <DigestValue>0IWw2DQWLwm0ZuyjIkrrNBOkUs8HFZtYxfBA1I+OdLY=</DigestValue>
      </Reference>
      <Reference URI="/xl/drawings/vmlDrawing1.vml?ContentType=application/vnd.openxmlformats-officedocument.vmlDrawing">
        <DigestMethod Algorithm="http://www.w3.org/2001/04/xmlenc#sha256"/>
        <DigestValue>1f1HXPERaU6olY8+i4FzWUkEGpX53Vqz2Qe4g36tCeE=</DigestValue>
      </Reference>
      <Reference URI="/xl/drawings/vmlDrawing2.vml?ContentType=application/vnd.openxmlformats-officedocument.vmlDrawing">
        <DigestMethod Algorithm="http://www.w3.org/2001/04/xmlenc#sha256"/>
        <DigestValue>6SPE5KqlOZIk/SjsFa4xBOX91G2dV/1ZTghCQ9pKaRY=</DigestValue>
      </Reference>
      <Reference URI="/xl/drawings/vmlDrawing3.vml?ContentType=application/vnd.openxmlformats-officedocument.vmlDrawing">
        <DigestMethod Algorithm="http://www.w3.org/2001/04/xmlenc#sha256"/>
        <DigestValue>5nHS7atcF2iO8/6aDOROu6zUsBHg810yywRf1sLc4ZI=</DigestValue>
      </Reference>
      <Reference URI="/xl/drawings/vmlDrawing4.vml?ContentType=application/vnd.openxmlformats-officedocument.vmlDrawing">
        <DigestMethod Algorithm="http://www.w3.org/2001/04/xmlenc#sha256"/>
        <DigestValue>oLHj9pYGX+ssLiI4w/dYkpIOMXiwbf01g0Ft//LRrCY=</DigestValue>
      </Reference>
      <Reference URI="/xl/drawings/vmlDrawing5.vml?ContentType=application/vnd.openxmlformats-officedocument.vmlDrawing">
        <DigestMethod Algorithm="http://www.w3.org/2001/04/xmlenc#sha256"/>
        <DigestValue>QCTNm5UOJS9qa2mzf4fGrFOxLl2+eiPpxDBHjYNchbM=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eLSpm/dvUYN07Cc9a7zoXcklQ4+x8xY8IWQTghF5GH4=</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cUWtd7fI3d7iRsw+3JfDUhXF5MsC8UowD35RVj6K0xQ=</DigestValue>
      </Reference>
      <Reference URI="/xl/externalLinks/externalLink1.xml?ContentType=application/vnd.openxmlformats-officedocument.spreadsheetml.externalLink+xml">
        <DigestMethod Algorithm="http://www.w3.org/2001/04/xmlenc#sha256"/>
        <DigestValue>w4HHnQOjzWrAaw7FXbJTyFj1+Ptaf6NkQcFj41Bpx7s=</DigestValue>
      </Reference>
      <Reference URI="/xl/externalLinks/externalLink2.xml?ContentType=application/vnd.openxmlformats-officedocument.spreadsheetml.externalLink+xml">
        <DigestMethod Algorithm="http://www.w3.org/2001/04/xmlenc#sha256"/>
        <DigestValue>QDNL95Fitcsavk1Aa5vrx6cCwMey7kjWcY+O9fS5vqI=</DigestValue>
      </Reference>
      <Reference URI="/xl/media/image1.png?ContentType=image/png">
        <DigestMethod Algorithm="http://www.w3.org/2001/04/xmlenc#sha256"/>
        <DigestValue>uI0brDbYV6YlPt4INZ8nNezc0jukNpBRcN7vLW78z/8=</DigestValue>
      </Reference>
      <Reference URI="/xl/media/image2.emf?ContentType=image/x-emf">
        <DigestMethod Algorithm="http://www.w3.org/2001/04/xmlenc#sha256"/>
        <DigestValue>6DD8F7LkZjNqTtBEU/w+E8Qiw07KiJvzUBlVtPPuIJc=</DigestValue>
      </Reference>
      <Reference URI="/xl/media/image3.emf?ContentType=image/x-emf">
        <DigestMethod Algorithm="http://www.w3.org/2001/04/xmlenc#sha256"/>
        <DigestValue>sil7W+Hutc8gpJiu5ezKB1X9/Gjawlskl+CovH2ru0Y=</DigestValue>
      </Reference>
      <Reference URI="/xl/media/image4.emf?ContentType=image/x-emf">
        <DigestMethod Algorithm="http://www.w3.org/2001/04/xmlenc#sha256"/>
        <DigestValue>2N+W8BWC1XY8jQykPXE5d9OlRH16QgvdrmOiJOYSZXE=</DigestValue>
      </Reference>
      <Reference URI="/xl/media/image5.emf?ContentType=image/x-emf">
        <DigestMethod Algorithm="http://www.w3.org/2001/04/xmlenc#sha256"/>
        <DigestValue>K+Mz4Q907V+szGtJ+wGixB077c3/IPzxhuUKIj9WjgA=</DigestValue>
      </Reference>
      <Reference URI="/xl/media/image6.emf?ContentType=image/x-emf">
        <DigestMethod Algorithm="http://www.w3.org/2001/04/xmlenc#sha256"/>
        <DigestValue>vHDWQASTv0uPm6/4dnx090z8weVrRRHUAr+xBKRzFjs=</DigestValue>
      </Reference>
      <Reference URI="/xl/media/image7.emf?ContentType=image/x-emf">
        <DigestMethod Algorithm="http://www.w3.org/2001/04/xmlenc#sha256"/>
        <DigestValue>SWH7md7dRVE+oTS1UP7fhiKFeXGb9KPs/ysyI/sWgjM=</DigestValue>
      </Reference>
      <Reference URI="/xl/media/image8.emf?ContentType=image/x-emf">
        <DigestMethod Algorithm="http://www.w3.org/2001/04/xmlenc#sha256"/>
        <DigestValue>CKnl12hlXfRso6igZVkO+OBLkAzFEoby0xyttJNyafU=</DigestValue>
      </Reference>
      <Reference URI="/xl/printerSettings/printerSettings1.bin?ContentType=application/vnd.openxmlformats-officedocument.spreadsheetml.printerSettings">
        <DigestMethod Algorithm="http://www.w3.org/2001/04/xmlenc#sha256"/>
        <DigestValue>QC4PZuHVp3z8577baX2UedjuYUv3q9L7q5RwKiJCem4=</DigestValue>
      </Reference>
      <Reference URI="/xl/sharedStrings.xml?ContentType=application/vnd.openxmlformats-officedocument.spreadsheetml.sharedStrings+xml">
        <DigestMethod Algorithm="http://www.w3.org/2001/04/xmlenc#sha256"/>
        <DigestValue>icJytVxxFHfc8BkszQ7rQ7X8ro3O9bf7mczbRDoMSQs=</DigestValue>
      </Reference>
      <Reference URI="/xl/styles.xml?ContentType=application/vnd.openxmlformats-officedocument.spreadsheetml.styles+xml">
        <DigestMethod Algorithm="http://www.w3.org/2001/04/xmlenc#sha256"/>
        <DigestValue>MBzq3TqdNgGPa2wH5lM54A/ibPt+GhBxIdq7h6OaztU=</DigestValue>
      </Reference>
      <Reference URI="/xl/theme/theme1.xml?ContentType=application/vnd.openxmlformats-officedocument.theme+xml">
        <DigestMethod Algorithm="http://www.w3.org/2001/04/xmlenc#sha256"/>
        <DigestValue>1Y7IWjc+74IaWSpgYFspwwUCvYYoLj3Uk4P9Tw8qH4w=</DigestValue>
      </Reference>
      <Reference URI="/xl/workbook.xml?ContentType=application/vnd.openxmlformats-officedocument.spreadsheetml.sheet.main+xml">
        <DigestMethod Algorithm="http://www.w3.org/2001/04/xmlenc#sha256"/>
        <DigestValue>0qpOobCRmSnwTRdr88GqU6xE6r99b/0oj7N0H7sE51s=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ZOZ+2y8KlgARq7v4vsPrD4nIDV4Rqtubx7lLXn+BYVI=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ZG3/Iy0jZTVIUzp+oxIUe+2472LTk4/gy5OlTbo8SjY=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8Uu/L7o+KtGelLKZYQCMZBJAXNJVcjo2KWNQT9qJIyU=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VT6gWE508UVZb2TEqNyOGuthJhzNeI9LGdqBg+KDMyg=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qcE6oNuJGBIMd/JVa7UYTm69D1DbKzjaJ5hI+T0S48M=</DigestValue>
      </Reference>
      <Reference URI="/xl/worksheets/sheet1.xml?ContentType=application/vnd.openxmlformats-officedocument.spreadsheetml.worksheet+xml">
        <DigestMethod Algorithm="http://www.w3.org/2001/04/xmlenc#sha256"/>
        <DigestValue>uzU3Ko1hsmdq14dOl77nCmvcdKIEbUCxzCMBU0RchkI=</DigestValue>
      </Reference>
      <Reference URI="/xl/worksheets/sheet2.xml?ContentType=application/vnd.openxmlformats-officedocument.spreadsheetml.worksheet+xml">
        <DigestMethod Algorithm="http://www.w3.org/2001/04/xmlenc#sha256"/>
        <DigestValue>5K5iluiKi61VRXYq3J3tlZELf7WUGztAND9Lit9b1/4=</DigestValue>
      </Reference>
      <Reference URI="/xl/worksheets/sheet3.xml?ContentType=application/vnd.openxmlformats-officedocument.spreadsheetml.worksheet+xml">
        <DigestMethod Algorithm="http://www.w3.org/2001/04/xmlenc#sha256"/>
        <DigestValue>UO51nckjJzG1kOXYGrjzQ9KQ0+5lBI81/M8DKtSto5I=</DigestValue>
      </Reference>
      <Reference URI="/xl/worksheets/sheet4.xml?ContentType=application/vnd.openxmlformats-officedocument.spreadsheetml.worksheet+xml">
        <DigestMethod Algorithm="http://www.w3.org/2001/04/xmlenc#sha256"/>
        <DigestValue>9CDbyHa7UdoMXiyZz6jd2e2h2H7woauQ0qt0yRl4YHk=</DigestValue>
      </Reference>
      <Reference URI="/xl/worksheets/sheet5.xml?ContentType=application/vnd.openxmlformats-officedocument.spreadsheetml.worksheet+xml">
        <DigestMethod Algorithm="http://www.w3.org/2001/04/xmlenc#sha256"/>
        <DigestValue>6lIdD+hK69A0cGffSVgn3Ls9O13grtLjhoM2fkMH0rA=</DigestValue>
      </Reference>
    </Manifest>
    <SignatureProperties>
      <SignatureProperty Id="idSignatureTime" Target="#idPackageSignature">
        <mdssi:SignatureTime xmlns:mdssi="http://schemas.openxmlformats.org/package/2006/digital-signature">
          <mdssi:Format>YYYY-MM-DDThh:mm:ssTZD</mdssi:Format>
          <mdssi:Value>2024-11-14T18:04:16Z</mdssi:Value>
        </mdssi:SignatureTime>
      </SignatureProperty>
    </SignatureProperties>
  </Object>
  <Object Id="idOfficeObject">
    <SignatureProperties>
      <SignatureProperty Id="idOfficeV1Details" Target="#idPackageSignature">
        <SignatureInfoV1 xmlns="http://schemas.microsoft.com/office/2006/digsig">
          <SetupID>{5115464A-6436-4AF1-8216-01A7DD028232}</SetupID>
          <SignatureText>Emilce Garcia V.</SignatureText>
          <SignatureImage/>
          <SignatureComments/>
          <WindowsVersion>10.0</WindowsVersion>
          <OfficeVersion>16.0.18129/26</OfficeVersion>
          <ApplicationVersion>16.0.18129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2024-11-14T18:04:16Z</xd:SigningTime>
          <xd:SigningCertificate>
            <xd:Cert>
              <xd:CertDigest>
                <DigestMethod Algorithm="http://www.w3.org/2001/04/xmlenc#sha256"/>
                <DigestValue>kpOl82jIdylw8nbQlh2GxIjlcjfss1LoF5xJnwaRH7M=</DigestValue>
              </xd:CertDigest>
              <xd:IssuerSerial>
                <X509IssuerName>C=PY, O=DOCUMENTA S.A., SERIALNUMBER=RUC80050172-1, CN=CA-DOCUMENTA S.A.</X509IssuerName>
                <X509SerialNumber>367282386635317566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LAsAACBFTUYAAAEAmBsAAK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YX2jkHvAAAABQAAAAoAAABMAAAAAAAAAAAAAAAAAAAA//////////9gAAAAMQA0AC8AMQAxAC8AMgAwADIANA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YX2jkEMAAAAWwAAAAEAAABMAAAABAAAAAsAAAA3AAAAIgAAAFsAAABQAAAAWABVV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6AAAAVgAAADAAAAA7AAAAi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7AAAAVwAAACUAAAAMAAAABAAAAFQAAACsAAAAMQAAADsAAAC5AAAAVgAAAAEAAABVVY9BhfaOQTEAAAA7AAAAEAAAAEwAAAAAAAAAAAAAAAAAAAD//////////2wAAABFAG0AaQBsAGMAZQAgAEcAYQByAGMAaQBhACAAVgAuAAoAAAARAAAABQAAAAUAAAAJAAAACgAAAAUAAAAOAAAACgAAAAcAAAAJAAAABQAAAAoAAAAFAAAADAAAAAQ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aAAAAHEAAAABAAAAVVWPQYX2jkEPAAAAYQAAAA8AAABMAAAAAAAAAAAAAAAAAAAA//////////9sAAAARQBtAGkAbABjAGUAIABHAGEAcgBjAGkAYQAgAFYAMk0HAAAACwAAAAMAAAADAAAABgAAAAcAAAAEAAAACQAAAAcAAAAFAAAABgAAAAMAAAAHAAAABAAAAAg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EAAAADwAAAHYAAABJAAAAhgAAAAEAAABVVY9BhfaOQQ8AAAB2AAAACQAAAEwAAAAAAAAAAAAAAAAAAAD//////////2AAAABDAG8AbgB0AGEAZABvAHIAIAAyTwgAAAAIAAAABwAAAAQAAAAHAAAACAAAAAgAAAAFAAAABAAAAEsAAABAAAAAMAAAAAUAAAAgAAAAAQAAAAEAAAAQAAAAAAAAAAAAAABAAQAAoAAAAAAAAAAAAAAAQAEAAKAAAAAlAAAADAAAAAIAAAAnAAAAGAAAAAUAAAAAAAAA////AAAAAAAlAAAADAAAAAUAAABMAAAAZAAAAA4AAACLAAAACgEAAJsAAAAOAAAAiwAAAP0AAAARAAAAIQDwAAAAAAAAAAAAAACAPwAAAAAAAAAAAACAPwAAAAAAAAAAAAAAAAAAAAAAAAAAAAAAAAAAAAAAAAAAJQAAAAwAAAAAAACAKAAAAAwAAAAFAAAAJQAAAAwAAAABAAAAGAAAAAwAAAAAAAAAEgAAAAwAAAABAAAAFgAAAAwAAAAAAAAAVAAAACwBAAAPAAAAiwAAAAkBAACbAAAAAQAAAFVVj0GF9o5BDwAAAIsAAAAlAAAATAAAAAQAAAAOAAAAiwAAAAsBAACcAAAAmAAAAEYAaQByAG0AYQBkAG8AIABwAG8AcgA6ACAARQBNAEkATABDAEUAIABHAEEAUgBDAEkAQQAgAFYAQQBMAEUATgBaAFUARQBMAEEAc04GAAAAAwAAAAUAAAALAAAABwAAAAgAAAAIAAAABAAAAAgAAAAIAAAABQAAAAMAAAAEAAAABwAAAAwAAAADAAAABgAAAAgAAAAHAAAABAAAAAkAAAAIAAAACAAAAAgAAAADAAAACAAAAAQAAAAIAAAACAAAAAYAAAAHAAAACgAAAAcAAAAJAAAABwAAAAYAAAAIAAAAFgAAAAwAAAAAAAAAJQAAAAwAAAACAAAADgAAABQAAAAAAAAAEAAAABQAAAA=</Object>
  <Object Id="idInvalidSigLnImg">AQAAAGwAAAAAAAAAAAAAAD8BAACfAAAAAAAAAAAAAABmFgAALAsAACBFTUYAAAEAFCIAAL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8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rAAAADEAAAA7AAAAuQAAAFYAAAABAAAAVVWPQYX2jkExAAAAOwAAABAAAABMAAAAAAAAAAAAAAAAAAAA//////////9sAAAARQBtAGkAbABjAGUAIABHAGEAcgBjAGkAYQAgAFYALgAKAAAAEQAAAAUAAAAFAAAACQAAAAoAAAAFAAAADgAAAAoAAAAHAAAACQAAAAUAAAAKAAAABQAAAAwAAAAE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GgAAABxAAAAAQAAAFVVj0GF9o5BDwAAAGEAAAAPAAAATAAAAAAAAAAAAAAAAAAAAP//////////bAAAAEUAbQBpAGwAYwBlACAARwBhAHIAYwBpAGEAIABWADJOBwAAAAsAAAADAAAAAwAAAAYAAAAHAAAABAAAAAkAAAAHAAAABQAAAAYAAAADAAAABwAAAAQAAAAI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hAAAAA8AAAB2AAAASQAAAIYAAAABAAAAVVWPQYX2jkEPAAAAdgAAAAkAAABMAAAAAAAAAAAAAAAAAAAA//////////9gAAAAQwBvAG4AdABhAGQAbwByACAAME0IAAAACAAAAAcAAAAEAAAABwAAAAgAAAAIAAAABQAAAAQAAABLAAAAQAAAADAAAAAFAAAAIAAAAAEAAAABAAAAEAAAAAAAAAAAAAAAQAEAAKAAAAAAAAAAAAAAAEABAACgAAAAJQAAAAwAAAACAAAAJwAAABgAAAAFAAAAAAAAAP///wAAAAAAJQAAAAwAAAAFAAAATAAAAGQAAAAOAAAAiwAAAAoBAACbAAAADgAAAIsAAAD9AAAAEQAAACEA8AAAAAAAAAAAAAAAgD8AAAAAAAAAAAAAgD8AAAAAAAAAAAAAAAAAAAAAAAAAAAAAAAAAAAAAAAAAACUAAAAMAAAAAAAAgCgAAAAMAAAABQAAACUAAAAMAAAAAQAAABgAAAAMAAAAAAAAABIAAAAMAAAAAQAAABYAAAAMAAAAAAAAAFQAAAAsAQAADwAAAIsAAAAJAQAAmwAAAAEAAABVVY9BhfaOQQ8AAACLAAAAJQAAAEwAAAAEAAAADgAAAIsAAAALAQAAnAAAAJgAAABGAGkAcgBtAGEAZABvACAAcABvAHIAOgAgAEUATQBJAEwAQwBFACAARwBBAFIAQwBJAEEAIABWAEEATABFAE4AWgBVAEUATABBAHlPBgAAAAMAAAAFAAAACwAAAAcAAAAIAAAACAAAAAQAAAAIAAAACAAAAAUAAAADAAAABAAAAAcAAAAMAAAAAwAAAAYAAAAIAAAABwAAAAQAAAAJAAAACAAAAAgAAAAIAAAAAwAAAAgAAAAEAAAACAAAAAgAAAAGAAAABwAAAAoAAAAHAAAACQAAAAcAAAAGAAAACA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wUEeoe5Dy1hpdM2qrGn/+GT6de/lbWa68BFAjH4VaxI=</DigestValue>
    </Reference>
    <Reference Type="http://www.w3.org/2000/09/xmldsig#Object" URI="#idOfficeObject">
      <DigestMethod Algorithm="http://www.w3.org/2001/04/xmlenc#sha256"/>
      <DigestValue>v1H0RWNvLn14/CCD/lAG6axKttWmeuSMmeUDjZU0Pds=</DigestValue>
    </Reference>
    <Reference Type="http://uri.etsi.org/01903#SignedProperties" URI="#idSignedProperties">
      <Transforms>
        <Transform Algorithm="http://www.w3.org/TR/2001/REC-xml-c14n-20010315"/>
      </Transforms>
      <DigestMethod Algorithm="http://www.w3.org/2001/04/xmlenc#sha256"/>
      <DigestValue>xlX9aiywEo7Hdv/VKE+7u7U5sapdlW0ZjgWLvW1TfYc=</DigestValue>
    </Reference>
    <Reference Type="http://www.w3.org/2000/09/xmldsig#Object" URI="#idValidSigLnImg">
      <DigestMethod Algorithm="http://www.w3.org/2001/04/xmlenc#sha256"/>
      <DigestValue>Ihw3KtmUJud6i9FKxkC4316SRHxO3AMHZWeP5GvPuFE=</DigestValue>
    </Reference>
    <Reference Type="http://www.w3.org/2000/09/xmldsig#Object" URI="#idInvalidSigLnImg">
      <DigestMethod Algorithm="http://www.w3.org/2001/04/xmlenc#sha256"/>
      <DigestValue>RLjq+gwQuI3pFzXmyyT+3kKN1Rb+RcrGrcsiAqN3ViI=</DigestValue>
    </Reference>
  </SignedInfo>
  <SignatureValue>dNubhX1q8mM/QBVtl9jd/WSBWYWhpWlu1cMKM8PIXfo7BRwSul3OgKkEzd/QaIvVHfegtYGVLmlA
p+o9k2T+lpomw8ZN7iu7aoAQcVsp2OuIboCDIYCHOUtgMmlhLzZOC1q8Ajfkfk1Ry0BTj4CU7+vn
deomi8AI29PoWoZQJ4Ag2t4gzYWr/JUaETJti58hF1utEFCydJla1pfmGi2LeV+s243C+IFu1g5C
3By6D6QKpF/JMfkNbbWNYIBFMZ9R1otp225/Tp8MjyeYS4Qkcqu5icYYO19ocd5Iqx8ZmRVe4S6P
bq8SnnB5358MVARGmGp0samx6Rbx664Q5cop+g==</SignatureValue>
  <KeyInfo>
    <X509Data>
      <X509Certificate>MIIIfTCCBmWgAwIBAgIIBRjZYnun4T4wDQYJKoZIhvcNAQELBQAwWjEaMBgGA1UEAwwRQ0EtRE9DVU1FTlRBIFMuQS4xFjAUBgNVBAUTDVJVQzgwMDUwMTcyLTExFzAVBgNVBAoMDkRPQ1VNRU5UQSBTLkEuMQswCQYDVQQGEwJQWTAeFw0yMzEwMzAxOTU4MDBaFw0yNTEwMjkxOTU4MDBaMIG1MSEwHwYDVQQDDBhFTUlMQ0UgR0FSQ0lBIFZBTEVOWlVFTEExEjAQBgNVBAUTCUNJMzczOTE1OTEPMA0GA1UEKgwGRU1JTENFMRowGAYDVQQEDBFHQVJDSUEgVkFMRU5aVUVMQTELMAkGA1UECwwCRjIxNTAzBgNVBAoMLENFUlRJRklDQURPIENVQUxJRklDQURPIERFIEZJUk1BIEVMRUNUUk9OSUNBMQswCQYDVQQGEwJQWTCCASIwDQYJKoZIhvcNAQEBBQADggEPADCCAQoCggEBAKuowgh8avFa2VFy3b9txWM9Vf81BChxoCE8grwwXNfJUyTxQ7Nm6tw2PQZMEyzjHPhL6E+6agPBcdL39j24rKvupBpaRPXeNJYOa/FJ+xTPtEFukj4/ETFSSNfuxk7KZ3HShoQLDM2cqkK5IyxbfkxGfl9nNOVfUKTq3gsmBkeUo/KbPyEBlqTNwf3Yjo+Cukmf3bVHCf/5weBnUWEbLStUQc/gBUBqr3xFFoszl5fGU2qZ5N7v40293Bg07q8UiRZ/zDndmR1H9pQ96NLbeNSQsDSjwYy5ddMRd2JXIk6Ctx/XvAx1NXgBgiEPwqhAqVO/EVvdnV9nC2JYkBtCUW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dhcmNpYXYuZW1pQGd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I47tNaGwpy2c8nDOStbJnjxC9wpMA4GA1UdDwEB/wQEAwIF4DANBgkqhkiG9w0BAQsFAAOCAgEAKsEIJtEw1WUlBcRhrjQAMikUsbn2Po3O6OvVXSCXg0Qf41OimT0bhDbCPPsfNrFKzWDezyj+5lh81Q14wKCqDtpyl3eJ+RVF/m2e6ybQeyjwzPiTf3Jf81NWHz3U4pzBKdO4d0DeEEKo9pntz0yftdx+F9x2slL2EdqX0uTVhPe23n8a9yInaGfr8+Ot8IyXptF2JHvOk3fi4i6XyDU9iPVSHOq3BYDXO1pc2+WPNnx2Ut/Vdvx8zQ+J1yghdzI3KaUFCFaGurQAqQTauLaUYzybze//WU5e/jDXpZ1YBeE3440RMKMwiHRUXroXqQ6VvQrSxC77ffD62vM4i6s6mwRPhhbhjUsCASLGRRsObu7BVC4tJTeMREzeUytf78B7bcpsFejKPwfTRTV10RCwYQM+nN8JHqyLU5putOz+Jh7kpO+HZMUr7dkqxkAHc9Jnpz3YqySzog0Cxq6K+CNS5E9Br0D4PuQ0BNW6wpivOrgMJcQ3eBuYHZrtJUM1HeCvgDt0s5sPSl7e171IeCTO4YK6WYoFmzNjIxCUQWlLXG0eIbv4BsrTqW6UunQnWWT/gRFwlsgs0newmY+9wNPBAQEIuAhqnSgfMglk5gjFhpsyo1f5uXJWle8JvDAbHWSb75/iNl3SqNQZbjV71rEd0+w66giFHYYK3kgLVsh+A2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ilmGus+KFff1T0KYQp6j1aAMTsVxHUFtcNJ5aT4yLCQ=</DigestValue>
      </Reference>
      <Reference URI="/xl/calcChain.xml?ContentType=application/vnd.openxmlformats-officedocument.spreadsheetml.calcChain+xml">
        <DigestMethod Algorithm="http://www.w3.org/2001/04/xmlenc#sha256"/>
        <DigestValue>W1pzHqT7Erhcx6w7cLy+F/LqndERVDQN0aZqBkKPGQU=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S9Sj+Tzwipf0w/2Q1Awt/nmWcha+RGDwfrceJMwrk+Q=</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cc22atzeF7XD4gny3kJ1/F8lqgORm5B9uSLBoZ4qhWE=</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HIORV7ksjiV3wIxgkLdsZUjfjt+xI/3MHQudm+Q7tkU=</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zXLyCIHsHibHVvmsUCq7Q6elofCNB6lJBRvnjTT5V2Y=</DigestValue>
      </Reference>
      <Reference URI="/xl/drawings/drawing1.xml?ContentType=application/vnd.openxmlformats-officedocument.drawing+xml">
        <DigestMethod Algorithm="http://www.w3.org/2001/04/xmlenc#sha256"/>
        <DigestValue>gxaDvx3ZaUTrGLvp9DzoMU2DUBlnEJVY289S/hvNg8Q=</DigestValue>
      </Reference>
      <Reference URI="/xl/drawings/drawing2.xml?ContentType=application/vnd.openxmlformats-officedocument.drawing+xml">
        <DigestMethod Algorithm="http://www.w3.org/2001/04/xmlenc#sha256"/>
        <DigestValue>zLf9ehD40xotk++Op+z7vUCl/TikEDkWGMcCRInxwp0=</DigestValue>
      </Reference>
      <Reference URI="/xl/drawings/drawing3.xml?ContentType=application/vnd.openxmlformats-officedocument.drawing+xml">
        <DigestMethod Algorithm="http://www.w3.org/2001/04/xmlenc#sha256"/>
        <DigestValue>sZzr7/ODIrmyI/Axu2q3+DP3mFrfPc8il+NXhRNqF/s=</DigestValue>
      </Reference>
      <Reference URI="/xl/drawings/drawing4.xml?ContentType=application/vnd.openxmlformats-officedocument.drawing+xml">
        <DigestMethod Algorithm="http://www.w3.org/2001/04/xmlenc#sha256"/>
        <DigestValue>na0RSuxXTaSmlhlxfTfz6NKDeGMRZMMA2q6HXnICKbs=</DigestValue>
      </Reference>
      <Reference URI="/xl/drawings/drawing5.xml?ContentType=application/vnd.openxmlformats-officedocument.drawing+xml">
        <DigestMethod Algorithm="http://www.w3.org/2001/04/xmlenc#sha256"/>
        <DigestValue>0IWw2DQWLwm0ZuyjIkrrNBOkUs8HFZtYxfBA1I+OdLY=</DigestValue>
      </Reference>
      <Reference URI="/xl/drawings/vmlDrawing1.vml?ContentType=application/vnd.openxmlformats-officedocument.vmlDrawing">
        <DigestMethod Algorithm="http://www.w3.org/2001/04/xmlenc#sha256"/>
        <DigestValue>1f1HXPERaU6olY8+i4FzWUkEGpX53Vqz2Qe4g36tCeE=</DigestValue>
      </Reference>
      <Reference URI="/xl/drawings/vmlDrawing2.vml?ContentType=application/vnd.openxmlformats-officedocument.vmlDrawing">
        <DigestMethod Algorithm="http://www.w3.org/2001/04/xmlenc#sha256"/>
        <DigestValue>6SPE5KqlOZIk/SjsFa4xBOX91G2dV/1ZTghCQ9pKaRY=</DigestValue>
      </Reference>
      <Reference URI="/xl/drawings/vmlDrawing3.vml?ContentType=application/vnd.openxmlformats-officedocument.vmlDrawing">
        <DigestMethod Algorithm="http://www.w3.org/2001/04/xmlenc#sha256"/>
        <DigestValue>5nHS7atcF2iO8/6aDOROu6zUsBHg810yywRf1sLc4ZI=</DigestValue>
      </Reference>
      <Reference URI="/xl/drawings/vmlDrawing4.vml?ContentType=application/vnd.openxmlformats-officedocument.vmlDrawing">
        <DigestMethod Algorithm="http://www.w3.org/2001/04/xmlenc#sha256"/>
        <DigestValue>oLHj9pYGX+ssLiI4w/dYkpIOMXiwbf01g0Ft//LRrCY=</DigestValue>
      </Reference>
      <Reference URI="/xl/drawings/vmlDrawing5.vml?ContentType=application/vnd.openxmlformats-officedocument.vmlDrawing">
        <DigestMethod Algorithm="http://www.w3.org/2001/04/xmlenc#sha256"/>
        <DigestValue>QCTNm5UOJS9qa2mzf4fGrFOxLl2+eiPpxDBHjYNchbM=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eLSpm/dvUYN07Cc9a7zoXcklQ4+x8xY8IWQTghF5GH4=</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cUWtd7fI3d7iRsw+3JfDUhXF5MsC8UowD35RVj6K0xQ=</DigestValue>
      </Reference>
      <Reference URI="/xl/externalLinks/externalLink1.xml?ContentType=application/vnd.openxmlformats-officedocument.spreadsheetml.externalLink+xml">
        <DigestMethod Algorithm="http://www.w3.org/2001/04/xmlenc#sha256"/>
        <DigestValue>w4HHnQOjzWrAaw7FXbJTyFj1+Ptaf6NkQcFj41Bpx7s=</DigestValue>
      </Reference>
      <Reference URI="/xl/externalLinks/externalLink2.xml?ContentType=application/vnd.openxmlformats-officedocument.spreadsheetml.externalLink+xml">
        <DigestMethod Algorithm="http://www.w3.org/2001/04/xmlenc#sha256"/>
        <DigestValue>QDNL95Fitcsavk1Aa5vrx6cCwMey7kjWcY+O9fS5vqI=</DigestValue>
      </Reference>
      <Reference URI="/xl/media/image1.png?ContentType=image/png">
        <DigestMethod Algorithm="http://www.w3.org/2001/04/xmlenc#sha256"/>
        <DigestValue>uI0brDbYV6YlPt4INZ8nNezc0jukNpBRcN7vLW78z/8=</DigestValue>
      </Reference>
      <Reference URI="/xl/media/image2.emf?ContentType=image/x-emf">
        <DigestMethod Algorithm="http://www.w3.org/2001/04/xmlenc#sha256"/>
        <DigestValue>6DD8F7LkZjNqTtBEU/w+E8Qiw07KiJvzUBlVtPPuIJc=</DigestValue>
      </Reference>
      <Reference URI="/xl/media/image3.emf?ContentType=image/x-emf">
        <DigestMethod Algorithm="http://www.w3.org/2001/04/xmlenc#sha256"/>
        <DigestValue>sil7W+Hutc8gpJiu5ezKB1X9/Gjawlskl+CovH2ru0Y=</DigestValue>
      </Reference>
      <Reference URI="/xl/media/image4.emf?ContentType=image/x-emf">
        <DigestMethod Algorithm="http://www.w3.org/2001/04/xmlenc#sha256"/>
        <DigestValue>2N+W8BWC1XY8jQykPXE5d9OlRH16QgvdrmOiJOYSZXE=</DigestValue>
      </Reference>
      <Reference URI="/xl/media/image5.emf?ContentType=image/x-emf">
        <DigestMethod Algorithm="http://www.w3.org/2001/04/xmlenc#sha256"/>
        <DigestValue>K+Mz4Q907V+szGtJ+wGixB077c3/IPzxhuUKIj9WjgA=</DigestValue>
      </Reference>
      <Reference URI="/xl/media/image6.emf?ContentType=image/x-emf">
        <DigestMethod Algorithm="http://www.w3.org/2001/04/xmlenc#sha256"/>
        <DigestValue>vHDWQASTv0uPm6/4dnx090z8weVrRRHUAr+xBKRzFjs=</DigestValue>
      </Reference>
      <Reference URI="/xl/media/image7.emf?ContentType=image/x-emf">
        <DigestMethod Algorithm="http://www.w3.org/2001/04/xmlenc#sha256"/>
        <DigestValue>SWH7md7dRVE+oTS1UP7fhiKFeXGb9KPs/ysyI/sWgjM=</DigestValue>
      </Reference>
      <Reference URI="/xl/media/image8.emf?ContentType=image/x-emf">
        <DigestMethod Algorithm="http://www.w3.org/2001/04/xmlenc#sha256"/>
        <DigestValue>CKnl12hlXfRso6igZVkO+OBLkAzFEoby0xyttJNyafU=</DigestValue>
      </Reference>
      <Reference URI="/xl/printerSettings/printerSettings1.bin?ContentType=application/vnd.openxmlformats-officedocument.spreadsheetml.printerSettings">
        <DigestMethod Algorithm="http://www.w3.org/2001/04/xmlenc#sha256"/>
        <DigestValue>QC4PZuHVp3z8577baX2UedjuYUv3q9L7q5RwKiJCem4=</DigestValue>
      </Reference>
      <Reference URI="/xl/sharedStrings.xml?ContentType=application/vnd.openxmlformats-officedocument.spreadsheetml.sharedStrings+xml">
        <DigestMethod Algorithm="http://www.w3.org/2001/04/xmlenc#sha256"/>
        <DigestValue>icJytVxxFHfc8BkszQ7rQ7X8ro3O9bf7mczbRDoMSQs=</DigestValue>
      </Reference>
      <Reference URI="/xl/styles.xml?ContentType=application/vnd.openxmlformats-officedocument.spreadsheetml.styles+xml">
        <DigestMethod Algorithm="http://www.w3.org/2001/04/xmlenc#sha256"/>
        <DigestValue>MBzq3TqdNgGPa2wH5lM54A/ibPt+GhBxIdq7h6OaztU=</DigestValue>
      </Reference>
      <Reference URI="/xl/theme/theme1.xml?ContentType=application/vnd.openxmlformats-officedocument.theme+xml">
        <DigestMethod Algorithm="http://www.w3.org/2001/04/xmlenc#sha256"/>
        <DigestValue>1Y7IWjc+74IaWSpgYFspwwUCvYYoLj3Uk4P9Tw8qH4w=</DigestValue>
      </Reference>
      <Reference URI="/xl/workbook.xml?ContentType=application/vnd.openxmlformats-officedocument.spreadsheetml.sheet.main+xml">
        <DigestMethod Algorithm="http://www.w3.org/2001/04/xmlenc#sha256"/>
        <DigestValue>0qpOobCRmSnwTRdr88GqU6xE6r99b/0oj7N0H7sE51s=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ZOZ+2y8KlgARq7v4vsPrD4nIDV4Rqtubx7lLXn+BYVI=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ZG3/Iy0jZTVIUzp+oxIUe+2472LTk4/gy5OlTbo8SjY=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8Uu/L7o+KtGelLKZYQCMZBJAXNJVcjo2KWNQT9qJIyU=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VT6gWE508UVZb2TEqNyOGuthJhzNeI9LGdqBg+KDMyg=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qcE6oNuJGBIMd/JVa7UYTm69D1DbKzjaJ5hI+T0S48M=</DigestValue>
      </Reference>
      <Reference URI="/xl/worksheets/sheet1.xml?ContentType=application/vnd.openxmlformats-officedocument.spreadsheetml.worksheet+xml">
        <DigestMethod Algorithm="http://www.w3.org/2001/04/xmlenc#sha256"/>
        <DigestValue>uzU3Ko1hsmdq14dOl77nCmvcdKIEbUCxzCMBU0RchkI=</DigestValue>
      </Reference>
      <Reference URI="/xl/worksheets/sheet2.xml?ContentType=application/vnd.openxmlformats-officedocument.spreadsheetml.worksheet+xml">
        <DigestMethod Algorithm="http://www.w3.org/2001/04/xmlenc#sha256"/>
        <DigestValue>5K5iluiKi61VRXYq3J3tlZELf7WUGztAND9Lit9b1/4=</DigestValue>
      </Reference>
      <Reference URI="/xl/worksheets/sheet3.xml?ContentType=application/vnd.openxmlformats-officedocument.spreadsheetml.worksheet+xml">
        <DigestMethod Algorithm="http://www.w3.org/2001/04/xmlenc#sha256"/>
        <DigestValue>UO51nckjJzG1kOXYGrjzQ9KQ0+5lBI81/M8DKtSto5I=</DigestValue>
      </Reference>
      <Reference URI="/xl/worksheets/sheet4.xml?ContentType=application/vnd.openxmlformats-officedocument.spreadsheetml.worksheet+xml">
        <DigestMethod Algorithm="http://www.w3.org/2001/04/xmlenc#sha256"/>
        <DigestValue>9CDbyHa7UdoMXiyZz6jd2e2h2H7woauQ0qt0yRl4YHk=</DigestValue>
      </Reference>
      <Reference URI="/xl/worksheets/sheet5.xml?ContentType=application/vnd.openxmlformats-officedocument.spreadsheetml.worksheet+xml">
        <DigestMethod Algorithm="http://www.w3.org/2001/04/xmlenc#sha256"/>
        <DigestValue>6lIdD+hK69A0cGffSVgn3Ls9O13grtLjhoM2fkMH0rA=</DigestValue>
      </Reference>
    </Manifest>
    <SignatureProperties>
      <SignatureProperty Id="idSignatureTime" Target="#idPackageSignature">
        <mdssi:SignatureTime xmlns:mdssi="http://schemas.openxmlformats.org/package/2006/digital-signature">
          <mdssi:Format>YYYY-MM-DDThh:mm:ssTZD</mdssi:Format>
          <mdssi:Value>2024-11-14T18:04:26Z</mdssi:Value>
        </mdssi:SignatureTime>
      </SignatureProperty>
    </SignatureProperties>
  </Object>
  <Object Id="idOfficeObject">
    <SignatureProperties>
      <SignatureProperty Id="idOfficeV1Details" Target="#idPackageSignature">
        <SignatureInfoV1 xmlns="http://schemas.microsoft.com/office/2006/digsig">
          <SetupID>{88772DAF-4192-4177-91AF-F6DD25B417BD}</SetupID>
          <SignatureText>Emilce Garcia V.</SignatureText>
          <SignatureImage/>
          <SignatureComments/>
          <WindowsVersion>10.0</WindowsVersion>
          <OfficeVersion>16.0.18129/26</OfficeVersion>
          <ApplicationVersion>16.0.18129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2024-11-14T18:04:26Z</xd:SigningTime>
          <xd:SigningCertificate>
            <xd:Cert>
              <xd:CertDigest>
                <DigestMethod Algorithm="http://www.w3.org/2001/04/xmlenc#sha256"/>
                <DigestValue>kpOl82jIdylw8nbQlh2GxIjlcjfss1LoF5xJnwaRH7M=</DigestValue>
              </xd:CertDigest>
              <xd:IssuerSerial>
                <X509IssuerName>C=PY, O=DOCUMENTA S.A., SERIALNUMBER=RUC80050172-1, CN=CA-DOCUMENTA S.A.</X509IssuerName>
                <X509SerialNumber>367282386635317566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LAsAACBFTUYAAAEAhBsAAK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YX2jkHvAAAABQAAAAoAAABMAAAAAAAAAAAAAAAAAAAA//////////9gAAAAMQA0AC8AMQAxAC8AMgAwADIANA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YX2jkEMAAAAWwAAAAEAAABMAAAABAAAAAsAAAA3AAAAIgAAAFsAAABQAAAAWAA2Mh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6AAAAVgAAADAAAAA7AAAAi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7AAAAVwAAACUAAAAMAAAABAAAAFQAAACsAAAAMQAAADsAAAC5AAAAVgAAAAEAAABVVY9BhfaOQTEAAAA7AAAAEAAAAEwAAAAAAAAAAAAAAAAAAAD//////////2wAAABFAG0AaQBsAGMAZQAgAEcAYQByAGMAaQBhACAAVgAuAAoAAAARAAAABQAAAAUAAAAJAAAACgAAAAUAAAAOAAAACgAAAAcAAAAJAAAABQAAAAoAAAAFAAAADAAAAAQ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nAAAAA8AAABhAAAAXAAAAHEAAAABAAAAVVWPQYX2jkEPAAAAYQAAAA0AAABMAAAAAAAAAAAAAAAAAAAA//////////9oAAAARQBtAGkAbABjAGUAIABHAGEAcgBjAGkAYQAgdAcAAAALAAAAAwAAAAMAAAAGAAAABwAAAAQAAAAJAAAABwAAAAUAAAAGAAAAAwAAAAc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hfaOQQ8AAAB2AAAACAAAAEwAAAAAAAAAAAAAAAAAAAD//////////1wAAABDAG8AbgB0AGEAZABvAHIACAAAAAgAAAAHAAAABAAAAAcAAAAIAAAACAAAAAUAAABLAAAAQAAAADAAAAAFAAAAIAAAAAEAAAABAAAAEAAAAAAAAAAAAAAAQAEAAKAAAAAAAAAAAAAAAEABAACgAAAAJQAAAAwAAAACAAAAJwAAABgAAAAFAAAAAAAAAP///wAAAAAAJQAAAAwAAAAFAAAATAAAAGQAAAAOAAAAiwAAAAoBAACbAAAADgAAAIsAAAD9AAAAEQAAACEA8AAAAAAAAAAAAAAAgD8AAAAAAAAAAAAAgD8AAAAAAAAAAAAAAAAAAAAAAAAAAAAAAAAAAAAAAAAAACUAAAAMAAAAAAAAgCgAAAAMAAAABQAAACUAAAAMAAAAAQAAABgAAAAMAAAAAAAAABIAAAAMAAAAAQAAABYAAAAMAAAAAAAAAFQAAAAsAQAADwAAAIsAAAAJAQAAmwAAAAEAAABVVY9BhfaOQQ8AAACLAAAAJQAAAEwAAAAEAAAADgAAAIsAAAALAQAAnAAAAJgAAABGAGkAcgBtAGEAZABvACAAcABvAHIAOgAgAEUATQBJAEwAQwBFACAARwBBAFIAQwBJAEEAIABWAEEATABFAE4AWgBVAEUATABBADA0BgAAAAMAAAAFAAAACwAAAAcAAAAIAAAACAAAAAQAAAAIAAAACAAAAAUAAAADAAAABAAAAAcAAAAMAAAAAwAAAAYAAAAIAAAABwAAAAQAAAAJAAAACAAAAAgAAAAIAAAAAwAAAAgAAAAEAAAACAAAAAgAAAAGAAAABwAAAAoAAAAHAAAACQAAAAcAAAAGAAAACAAAABYAAAAMAAAAAAAAACUAAAAMAAAAAgAAAA4AAAAUAAAAAAAAABAAAAAUAAAA</Object>
  <Object Id="idInvalidSigLnImg">AQAAAGwAAAAAAAAAAAAAAD8BAACfAAAAAAAAAAAAAABmFgAALAsAACBFTUYAAAEAACIAAL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8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rAAAADEAAAA7AAAAuQAAAFYAAAABAAAAVVWPQYX2jkExAAAAOwAAABAAAABMAAAAAAAAAAAAAAAAAAAA//////////9sAAAARQBtAGkAbABjAGUAIABHAGEAcgBjAGkAYQAgAFYALgAKAAAAEQAAAAUAAAAFAAAACQAAAAoAAAAFAAAADgAAAAoAAAAHAAAACQAAAAUAAAAKAAAABQAAAAwAAAAE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JwAAAAPAAAAYQAAAFwAAABxAAAAAQAAAFVVj0GF9o5BDwAAAGEAAAANAAAATAAAAAAAAAAAAAAAAAAAAP//////////aAAAAEUAbQBpAGwAYwBlACAARwBhAHIAYwBpAGEAIAAHAAAACwAAAAMAAAADAAAABgAAAAcAAAAEAAAACQAAAAcAAAAFAAAABgAAAAMAAAAH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fAAAAA8AAAB2AAAARQAAAIYAAAABAAAAVVWPQYX2jkEPAAAAdgAAAAgAAABMAAAAAAAAAAAAAAAAAAAA//////////9cAAAAQwBvAG4AdABhAGQAbwByAAgAAAAIAAAABwAAAAQAAAAHAAAACAAAAAgAAAAFAAAASwAAAEAAAAAwAAAABQAAACAAAAABAAAAAQAAABAAAAAAAAAAAAAAAEABAACgAAAAAAAAAAAAAABAAQAAoAAAACUAAAAMAAAAAgAAACcAAAAYAAAABQAAAAAAAAD///8AAAAAACUAAAAMAAAABQAAAEwAAABkAAAADgAAAIsAAAAKAQAAmwAAAA4AAACLAAAA/QAAABEAAAAhAPAAAAAAAAAAAAAAAIA/AAAAAAAAAAAAAIA/AAAAAAAAAAAAAAAAAAAAAAAAAAAAAAAAAAAAAAAAAAAlAAAADAAAAAAAAIAoAAAADAAAAAUAAAAlAAAADAAAAAEAAAAYAAAADAAAAAAAAAASAAAADAAAAAEAAAAWAAAADAAAAAAAAABUAAAALAEAAA8AAACLAAAACQEAAJsAAAABAAAAVVWPQYX2jkEPAAAAiwAAACUAAABMAAAABAAAAA4AAACLAAAACwEAAJwAAACYAAAARgBpAHIAbQBhAGQAbwAgAHAAbwByADoAIABFAE0ASQBMAEMARQAgAEcAQQBSAEMASQBBACAAVgBBAEwARQBOAFoAVQBFAEwAQQBWAAYAAAADAAAABQAAAAsAAAAHAAAACAAAAAgAAAAEAAAACAAAAAgAAAAFAAAAAwAAAAQAAAAHAAAADAAAAAMAAAAGAAAACAAAAAcAAAAEAAAACQAAAAgAAAAIAAAACAAAAAMAAAAIAAAABAAAAAgAAAAIAAAABgAAAAcAAAAKAAAABwAAAAkAAAAHAAAABgAAAAgAAAAWAAAADAAAAAAAAAAlAAAADAAAAAIAAAAOAAAAFAAAAAAAAAAQAAAAFA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umunoiICmZz9+Ckw2gZ4J1mlkaeB32pPHWP4mIa39zg=</DigestValue>
    </Reference>
    <Reference Type="http://www.w3.org/2000/09/xmldsig#Object" URI="#idOfficeObject">
      <DigestMethod Algorithm="http://www.w3.org/2001/04/xmlenc#sha256"/>
      <DigestValue>cM8p9Ed/rXPakQKGD3tby4t98y0Pt3XfEUPzyVAMgOw=</DigestValue>
    </Reference>
    <Reference Type="http://uri.etsi.org/01903#SignedProperties" URI="#idSignedProperties">
      <Transforms>
        <Transform Algorithm="http://www.w3.org/TR/2001/REC-xml-c14n-20010315"/>
      </Transforms>
      <DigestMethod Algorithm="http://www.w3.org/2001/04/xmlenc#sha256"/>
      <DigestValue>rF0RvJnJTOcAPmbxlSjdx1H990L15bzuJHrorX+uCDs=</DigestValue>
    </Reference>
    <Reference Type="http://www.w3.org/2000/09/xmldsig#Object" URI="#idValidSigLnImg">
      <DigestMethod Algorithm="http://www.w3.org/2001/04/xmlenc#sha256"/>
      <DigestValue>/tx/1rVFNM/pygyCB1XThNLo9Ha6SSyB5FMqq2Hx+dw=</DigestValue>
    </Reference>
    <Reference Type="http://www.w3.org/2000/09/xmldsig#Object" URI="#idInvalidSigLnImg">
      <DigestMethod Algorithm="http://www.w3.org/2001/04/xmlenc#sha256"/>
      <DigestValue>9AFqfh1Jqf50llfczwmlD1rB6ianPoq6RmbXI3wtG6o=</DigestValue>
    </Reference>
  </SignedInfo>
  <SignatureValue>Xl/k5x1EiSruXHDEr0TW3UzGgbRiaeQYMNVCxwmRh8PhZL7uUe7Cf/0RwrttMmZLAaSHH9kyMfSg
ZXXOgO0+1GQgF1yBgV2E7vpaz//rNgAVvRp4/zsxnRvw+Wy9b/JaQ4lSgHhnpaNqRcNoPg74kmK7
RjOAQebrFH/mIylAfNtzmBGdAFtYatUm+HK0paM3Bh8VNEyGXRP+NV4+a6FV/ZD8lecNezA4UyMQ
RJ2wNvL0hcaSYrm4hlUtciDY4aQCrPxWnQzQaa2ihZ/ZzmhVF5CrCur9W6Lat362r+Z8Mg7ScrvH
dOnkhX25vhyS1aiz7Yw4Eaqkgp8bH1OmSZR9xw==</SignatureValue>
  <KeyInfo>
    <X509Data>
      <X509Certificate>MIIIfTCCBmWgAwIBAgIIBRjZYnun4T4wDQYJKoZIhvcNAQELBQAwWjEaMBgGA1UEAwwRQ0EtRE9DVU1FTlRBIFMuQS4xFjAUBgNVBAUTDVJVQzgwMDUwMTcyLTExFzAVBgNVBAoMDkRPQ1VNRU5UQSBTLkEuMQswCQYDVQQGEwJQWTAeFw0yMzEwMzAxOTU4MDBaFw0yNTEwMjkxOTU4MDBaMIG1MSEwHwYDVQQDDBhFTUlMQ0UgR0FSQ0lBIFZBTEVOWlVFTEExEjAQBgNVBAUTCUNJMzczOTE1OTEPMA0GA1UEKgwGRU1JTENFMRowGAYDVQQEDBFHQVJDSUEgVkFMRU5aVUVMQTELMAkGA1UECwwCRjIxNTAzBgNVBAoMLENFUlRJRklDQURPIENVQUxJRklDQURPIERFIEZJUk1BIEVMRUNUUk9OSUNBMQswCQYDVQQGEwJQWTCCASIwDQYJKoZIhvcNAQEBBQADggEPADCCAQoCggEBAKuowgh8avFa2VFy3b9txWM9Vf81BChxoCE8grwwXNfJUyTxQ7Nm6tw2PQZMEyzjHPhL6E+6agPBcdL39j24rKvupBpaRPXeNJYOa/FJ+xTPtEFukj4/ETFSSNfuxk7KZ3HShoQLDM2cqkK5IyxbfkxGfl9nNOVfUKTq3gsmBkeUo/KbPyEBlqTNwf3Yjo+Cukmf3bVHCf/5weBnUWEbLStUQc/gBUBqr3xFFoszl5fGU2qZ5N7v40293Bg07q8UiRZ/zDndmR1H9pQ96NLbeNSQsDSjwYy5ddMRd2JXIk6Ctx/XvAx1NXgBgiEPwqhAqVO/EVvdnV9nC2JYkBtCUW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dhcmNpYXYuZW1pQGd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I47tNaGwpy2c8nDOStbJnjxC9wpMA4GA1UdDwEB/wQEAwIF4DANBgkqhkiG9w0BAQsFAAOCAgEAKsEIJtEw1WUlBcRhrjQAMikUsbn2Po3O6OvVXSCXg0Qf41OimT0bhDbCPPsfNrFKzWDezyj+5lh81Q14wKCqDtpyl3eJ+RVF/m2e6ybQeyjwzPiTf3Jf81NWHz3U4pzBKdO4d0DeEEKo9pntz0yftdx+F9x2slL2EdqX0uTVhPe23n8a9yInaGfr8+Ot8IyXptF2JHvOk3fi4i6XyDU9iPVSHOq3BYDXO1pc2+WPNnx2Ut/Vdvx8zQ+J1yghdzI3KaUFCFaGurQAqQTauLaUYzybze//WU5e/jDXpZ1YBeE3440RMKMwiHRUXroXqQ6VvQrSxC77ffD62vM4i6s6mwRPhhbhjUsCASLGRRsObu7BVC4tJTeMREzeUytf78B7bcpsFejKPwfTRTV10RCwYQM+nN8JHqyLU5putOz+Jh7kpO+HZMUr7dkqxkAHc9Jnpz3YqySzog0Cxq6K+CNS5E9Br0D4PuQ0BNW6wpivOrgMJcQ3eBuYHZrtJUM1HeCvgDt0s5sPSl7e171IeCTO4YK6WYoFmzNjIxCUQWlLXG0eIbv4BsrTqW6UunQnWWT/gRFwlsgs0newmY+9wNPBAQEIuAhqnSgfMglk5gjFhpsyo1f5uXJWle8JvDAbHWSb75/iNl3SqNQZbjV71rEd0+w66giFHYYK3kgLVsh+A2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ilmGus+KFff1T0KYQp6j1aAMTsVxHUFtcNJ5aT4yLCQ=</DigestValue>
      </Reference>
      <Reference URI="/xl/calcChain.xml?ContentType=application/vnd.openxmlformats-officedocument.spreadsheetml.calcChain+xml">
        <DigestMethod Algorithm="http://www.w3.org/2001/04/xmlenc#sha256"/>
        <DigestValue>W1pzHqT7Erhcx6w7cLy+F/LqndERVDQN0aZqBkKPGQU=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S9Sj+Tzwipf0w/2Q1Awt/nmWcha+RGDwfrceJMwrk+Q=</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cc22atzeF7XD4gny3kJ1/F8lqgORm5B9uSLBoZ4qhWE=</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HIORV7ksjiV3wIxgkLdsZUjfjt+xI/3MHQudm+Q7tkU=</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zXLyCIHsHibHVvmsUCq7Q6elofCNB6lJBRvnjTT5V2Y=</DigestValue>
      </Reference>
      <Reference URI="/xl/drawings/drawing1.xml?ContentType=application/vnd.openxmlformats-officedocument.drawing+xml">
        <DigestMethod Algorithm="http://www.w3.org/2001/04/xmlenc#sha256"/>
        <DigestValue>gxaDvx3ZaUTrGLvp9DzoMU2DUBlnEJVY289S/hvNg8Q=</DigestValue>
      </Reference>
      <Reference URI="/xl/drawings/drawing2.xml?ContentType=application/vnd.openxmlformats-officedocument.drawing+xml">
        <DigestMethod Algorithm="http://www.w3.org/2001/04/xmlenc#sha256"/>
        <DigestValue>zLf9ehD40xotk++Op+z7vUCl/TikEDkWGMcCRInxwp0=</DigestValue>
      </Reference>
      <Reference URI="/xl/drawings/drawing3.xml?ContentType=application/vnd.openxmlformats-officedocument.drawing+xml">
        <DigestMethod Algorithm="http://www.w3.org/2001/04/xmlenc#sha256"/>
        <DigestValue>sZzr7/ODIrmyI/Axu2q3+DP3mFrfPc8il+NXhRNqF/s=</DigestValue>
      </Reference>
      <Reference URI="/xl/drawings/drawing4.xml?ContentType=application/vnd.openxmlformats-officedocument.drawing+xml">
        <DigestMethod Algorithm="http://www.w3.org/2001/04/xmlenc#sha256"/>
        <DigestValue>na0RSuxXTaSmlhlxfTfz6NKDeGMRZMMA2q6HXnICKbs=</DigestValue>
      </Reference>
      <Reference URI="/xl/drawings/drawing5.xml?ContentType=application/vnd.openxmlformats-officedocument.drawing+xml">
        <DigestMethod Algorithm="http://www.w3.org/2001/04/xmlenc#sha256"/>
        <DigestValue>0IWw2DQWLwm0ZuyjIkrrNBOkUs8HFZtYxfBA1I+OdLY=</DigestValue>
      </Reference>
      <Reference URI="/xl/drawings/vmlDrawing1.vml?ContentType=application/vnd.openxmlformats-officedocument.vmlDrawing">
        <DigestMethod Algorithm="http://www.w3.org/2001/04/xmlenc#sha256"/>
        <DigestValue>1f1HXPERaU6olY8+i4FzWUkEGpX53Vqz2Qe4g36tCeE=</DigestValue>
      </Reference>
      <Reference URI="/xl/drawings/vmlDrawing2.vml?ContentType=application/vnd.openxmlformats-officedocument.vmlDrawing">
        <DigestMethod Algorithm="http://www.w3.org/2001/04/xmlenc#sha256"/>
        <DigestValue>6SPE5KqlOZIk/SjsFa4xBOX91G2dV/1ZTghCQ9pKaRY=</DigestValue>
      </Reference>
      <Reference URI="/xl/drawings/vmlDrawing3.vml?ContentType=application/vnd.openxmlformats-officedocument.vmlDrawing">
        <DigestMethod Algorithm="http://www.w3.org/2001/04/xmlenc#sha256"/>
        <DigestValue>5nHS7atcF2iO8/6aDOROu6zUsBHg810yywRf1sLc4ZI=</DigestValue>
      </Reference>
      <Reference URI="/xl/drawings/vmlDrawing4.vml?ContentType=application/vnd.openxmlformats-officedocument.vmlDrawing">
        <DigestMethod Algorithm="http://www.w3.org/2001/04/xmlenc#sha256"/>
        <DigestValue>oLHj9pYGX+ssLiI4w/dYkpIOMXiwbf01g0Ft//LRrCY=</DigestValue>
      </Reference>
      <Reference URI="/xl/drawings/vmlDrawing5.vml?ContentType=application/vnd.openxmlformats-officedocument.vmlDrawing">
        <DigestMethod Algorithm="http://www.w3.org/2001/04/xmlenc#sha256"/>
        <DigestValue>QCTNm5UOJS9qa2mzf4fGrFOxLl2+eiPpxDBHjYNchbM=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eLSpm/dvUYN07Cc9a7zoXcklQ4+x8xY8IWQTghF5GH4=</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cUWtd7fI3d7iRsw+3JfDUhXF5MsC8UowD35RVj6K0xQ=</DigestValue>
      </Reference>
      <Reference URI="/xl/externalLinks/externalLink1.xml?ContentType=application/vnd.openxmlformats-officedocument.spreadsheetml.externalLink+xml">
        <DigestMethod Algorithm="http://www.w3.org/2001/04/xmlenc#sha256"/>
        <DigestValue>w4HHnQOjzWrAaw7FXbJTyFj1+Ptaf6NkQcFj41Bpx7s=</DigestValue>
      </Reference>
      <Reference URI="/xl/externalLinks/externalLink2.xml?ContentType=application/vnd.openxmlformats-officedocument.spreadsheetml.externalLink+xml">
        <DigestMethod Algorithm="http://www.w3.org/2001/04/xmlenc#sha256"/>
        <DigestValue>QDNL95Fitcsavk1Aa5vrx6cCwMey7kjWcY+O9fS5vqI=</DigestValue>
      </Reference>
      <Reference URI="/xl/media/image1.png?ContentType=image/png">
        <DigestMethod Algorithm="http://www.w3.org/2001/04/xmlenc#sha256"/>
        <DigestValue>uI0brDbYV6YlPt4INZ8nNezc0jukNpBRcN7vLW78z/8=</DigestValue>
      </Reference>
      <Reference URI="/xl/media/image2.emf?ContentType=image/x-emf">
        <DigestMethod Algorithm="http://www.w3.org/2001/04/xmlenc#sha256"/>
        <DigestValue>6DD8F7LkZjNqTtBEU/w+E8Qiw07KiJvzUBlVtPPuIJc=</DigestValue>
      </Reference>
      <Reference URI="/xl/media/image3.emf?ContentType=image/x-emf">
        <DigestMethod Algorithm="http://www.w3.org/2001/04/xmlenc#sha256"/>
        <DigestValue>sil7W+Hutc8gpJiu5ezKB1X9/Gjawlskl+CovH2ru0Y=</DigestValue>
      </Reference>
      <Reference URI="/xl/media/image4.emf?ContentType=image/x-emf">
        <DigestMethod Algorithm="http://www.w3.org/2001/04/xmlenc#sha256"/>
        <DigestValue>2N+W8BWC1XY8jQykPXE5d9OlRH16QgvdrmOiJOYSZXE=</DigestValue>
      </Reference>
      <Reference URI="/xl/media/image5.emf?ContentType=image/x-emf">
        <DigestMethod Algorithm="http://www.w3.org/2001/04/xmlenc#sha256"/>
        <DigestValue>K+Mz4Q907V+szGtJ+wGixB077c3/IPzxhuUKIj9WjgA=</DigestValue>
      </Reference>
      <Reference URI="/xl/media/image6.emf?ContentType=image/x-emf">
        <DigestMethod Algorithm="http://www.w3.org/2001/04/xmlenc#sha256"/>
        <DigestValue>vHDWQASTv0uPm6/4dnx090z8weVrRRHUAr+xBKRzFjs=</DigestValue>
      </Reference>
      <Reference URI="/xl/media/image7.emf?ContentType=image/x-emf">
        <DigestMethod Algorithm="http://www.w3.org/2001/04/xmlenc#sha256"/>
        <DigestValue>SWH7md7dRVE+oTS1UP7fhiKFeXGb9KPs/ysyI/sWgjM=</DigestValue>
      </Reference>
      <Reference URI="/xl/media/image8.emf?ContentType=image/x-emf">
        <DigestMethod Algorithm="http://www.w3.org/2001/04/xmlenc#sha256"/>
        <DigestValue>CKnl12hlXfRso6igZVkO+OBLkAzFEoby0xyttJNyafU=</DigestValue>
      </Reference>
      <Reference URI="/xl/printerSettings/printerSettings1.bin?ContentType=application/vnd.openxmlformats-officedocument.spreadsheetml.printerSettings">
        <DigestMethod Algorithm="http://www.w3.org/2001/04/xmlenc#sha256"/>
        <DigestValue>QC4PZuHVp3z8577baX2UedjuYUv3q9L7q5RwKiJCem4=</DigestValue>
      </Reference>
      <Reference URI="/xl/sharedStrings.xml?ContentType=application/vnd.openxmlformats-officedocument.spreadsheetml.sharedStrings+xml">
        <DigestMethod Algorithm="http://www.w3.org/2001/04/xmlenc#sha256"/>
        <DigestValue>icJytVxxFHfc8BkszQ7rQ7X8ro3O9bf7mczbRDoMSQs=</DigestValue>
      </Reference>
      <Reference URI="/xl/styles.xml?ContentType=application/vnd.openxmlformats-officedocument.spreadsheetml.styles+xml">
        <DigestMethod Algorithm="http://www.w3.org/2001/04/xmlenc#sha256"/>
        <DigestValue>MBzq3TqdNgGPa2wH5lM54A/ibPt+GhBxIdq7h6OaztU=</DigestValue>
      </Reference>
      <Reference URI="/xl/theme/theme1.xml?ContentType=application/vnd.openxmlformats-officedocument.theme+xml">
        <DigestMethod Algorithm="http://www.w3.org/2001/04/xmlenc#sha256"/>
        <DigestValue>1Y7IWjc+74IaWSpgYFspwwUCvYYoLj3Uk4P9Tw8qH4w=</DigestValue>
      </Reference>
      <Reference URI="/xl/workbook.xml?ContentType=application/vnd.openxmlformats-officedocument.spreadsheetml.sheet.main+xml">
        <DigestMethod Algorithm="http://www.w3.org/2001/04/xmlenc#sha256"/>
        <DigestValue>0qpOobCRmSnwTRdr88GqU6xE6r99b/0oj7N0H7sE51s=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ZOZ+2y8KlgARq7v4vsPrD4nIDV4Rqtubx7lLXn+BYVI=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ZG3/Iy0jZTVIUzp+oxIUe+2472LTk4/gy5OlTbo8SjY=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8Uu/L7o+KtGelLKZYQCMZBJAXNJVcjo2KWNQT9qJIyU=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VT6gWE508UVZb2TEqNyOGuthJhzNeI9LGdqBg+KDMyg=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qcE6oNuJGBIMd/JVa7UYTm69D1DbKzjaJ5hI+T0S48M=</DigestValue>
      </Reference>
      <Reference URI="/xl/worksheets/sheet1.xml?ContentType=application/vnd.openxmlformats-officedocument.spreadsheetml.worksheet+xml">
        <DigestMethod Algorithm="http://www.w3.org/2001/04/xmlenc#sha256"/>
        <DigestValue>uzU3Ko1hsmdq14dOl77nCmvcdKIEbUCxzCMBU0RchkI=</DigestValue>
      </Reference>
      <Reference URI="/xl/worksheets/sheet2.xml?ContentType=application/vnd.openxmlformats-officedocument.spreadsheetml.worksheet+xml">
        <DigestMethod Algorithm="http://www.w3.org/2001/04/xmlenc#sha256"/>
        <DigestValue>5K5iluiKi61VRXYq3J3tlZELf7WUGztAND9Lit9b1/4=</DigestValue>
      </Reference>
      <Reference URI="/xl/worksheets/sheet3.xml?ContentType=application/vnd.openxmlformats-officedocument.spreadsheetml.worksheet+xml">
        <DigestMethod Algorithm="http://www.w3.org/2001/04/xmlenc#sha256"/>
        <DigestValue>UO51nckjJzG1kOXYGrjzQ9KQ0+5lBI81/M8DKtSto5I=</DigestValue>
      </Reference>
      <Reference URI="/xl/worksheets/sheet4.xml?ContentType=application/vnd.openxmlformats-officedocument.spreadsheetml.worksheet+xml">
        <DigestMethod Algorithm="http://www.w3.org/2001/04/xmlenc#sha256"/>
        <DigestValue>9CDbyHa7UdoMXiyZz6jd2e2h2H7woauQ0qt0yRl4YHk=</DigestValue>
      </Reference>
      <Reference URI="/xl/worksheets/sheet5.xml?ContentType=application/vnd.openxmlformats-officedocument.spreadsheetml.worksheet+xml">
        <DigestMethod Algorithm="http://www.w3.org/2001/04/xmlenc#sha256"/>
        <DigestValue>6lIdD+hK69A0cGffSVgn3Ls9O13grtLjhoM2fkMH0rA=</DigestValue>
      </Reference>
    </Manifest>
    <SignatureProperties>
      <SignatureProperty Id="idSignatureTime" Target="#idPackageSignature">
        <mdssi:SignatureTime xmlns:mdssi="http://schemas.openxmlformats.org/package/2006/digital-signature">
          <mdssi:Format>YYYY-MM-DDThh:mm:ssTZD</mdssi:Format>
          <mdssi:Value>2024-11-14T18:04:38Z</mdssi:Value>
        </mdssi:SignatureTime>
      </SignatureProperty>
    </SignatureProperties>
  </Object>
  <Object Id="idOfficeObject">
    <SignatureProperties>
      <SignatureProperty Id="idOfficeV1Details" Target="#idPackageSignature">
        <SignatureInfoV1 xmlns="http://schemas.microsoft.com/office/2006/digsig">
          <SetupID>{66F5264D-9864-4581-9C69-68A481E322EC}</SetupID>
          <SignatureText>Emilce Garcia V.</SignatureText>
          <SignatureImage/>
          <SignatureComments/>
          <WindowsVersion>10.0</WindowsVersion>
          <OfficeVersion>16.0.18129/26</OfficeVersion>
          <ApplicationVersion>16.0.18129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2024-11-14T18:04:38Z</xd:SigningTime>
          <xd:SigningCertificate>
            <xd:Cert>
              <xd:CertDigest>
                <DigestMethod Algorithm="http://www.w3.org/2001/04/xmlenc#sha256"/>
                <DigestValue>kpOl82jIdylw8nbQlh2GxIjlcjfss1LoF5xJnwaRH7M=</DigestValue>
              </xd:CertDigest>
              <xd:IssuerSerial>
                <X509IssuerName>C=PY, O=DOCUMENTA S.A., SERIALNUMBER=RUC80050172-1, CN=CA-DOCUMENTA S.A.</X509IssuerName>
                <X509SerialNumber>367282386635317566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LAsAACBFTUYAAAEAnBsAAK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YX2jkHvAAAABQAAAAoAAABMAAAAAAAAAAAAAAAAAAAA//////////9gAAAAMQA0AC8AMQAxAC8AMgAwADIANA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YX2jk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6AAAAVgAAADAAAAA7AAAAi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7AAAAVwAAACUAAAAMAAAABAAAAFQAAACsAAAAMQAAADsAAAC5AAAAVgAAAAEAAABVVY9BhfaOQTEAAAA7AAAAEAAAAEwAAAAAAAAAAAAAAAAAAAD//////////2wAAABFAG0AaQBsAGMAZQAgAEcAYQByAGMAaQBhACAAVgAuAAoAAAARAAAABQAAAAUAAAAJAAAACgAAAAUAAAAOAAAACgAAAAcAAAAJAAAABQAAAAoAAAAFAAAADAAAAAQ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rAAAAA8AAABhAAAAawAAAHEAAAABAAAAVVWPQYX2jkEPAAAAYQAAABAAAABMAAAAAAAAAAAAAAAAAAAA//////////9sAAAARQBtAGkAbABjAGUAIABHAGEAcgBjAGkAYQAgAFYALgAHAAAACwAAAAMAAAADAAAABgAAAAcAAAAEAAAACQAAAAcAAAAFAAAABgAAAAMAAAAHAAAABAAAAAgAAAAD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hAAAAA8AAAB2AAAASQAAAIYAAAABAAAAVVWPQYX2jkEPAAAAdgAAAAkAAABMAAAAAAAAAAAAAAAAAAAA//////////9gAAAAQwBvAG4AdABhAGQAbwByACAAAAAIAAAACAAAAAcAAAAEAAAABwAAAAgAAAAIAAAABQAAAAQAAABLAAAAQAAAADAAAAAFAAAAIAAAAAEAAAABAAAAEAAAAAAAAAAAAAAAQAEAAKAAAAAAAAAAAAAAAEABAACgAAAAJQAAAAwAAAACAAAAJwAAABgAAAAFAAAAAAAAAP///wAAAAAAJQAAAAwAAAAFAAAATAAAAGQAAAAOAAAAiwAAAAoBAACbAAAADgAAAIsAAAD9AAAAEQAAACEA8AAAAAAAAAAAAAAAgD8AAAAAAAAAAAAAgD8AAAAAAAAAAAAAAAAAAAAAAAAAAAAAAAAAAAAAAAAAACUAAAAMAAAAAAAAgCgAAAAMAAAABQAAACUAAAAMAAAAAQAAABgAAAAMAAAAAAAAABIAAAAMAAAAAQAAABYAAAAMAAAAAAAAAFQAAAAsAQAADwAAAIsAAAAJAQAAmwAAAAEAAABVVY9BhfaOQQ8AAACLAAAAJQAAAEwAAAAEAAAADgAAAIsAAAALAQAAnAAAAJgAAABGAGkAcgBtAGEAZABvACAAcABvAHIAOgAgAEUATQBJAEwAQwBFACAARwBBAFIAQwBJAEEAIABWAEEATABFAE4AWgBVAEUATABBAAAABgAAAAMAAAAFAAAACwAAAAcAAAAIAAAACAAAAAQAAAAIAAAACAAAAAUAAAADAAAABAAAAAcAAAAMAAAAAwAAAAYAAAAIAAAABwAAAAQAAAAJAAAACAAAAAgAAAAIAAAAAwAAAAgAAAAEAAAACAAAAAgAAAAGAAAABwAAAAoAAAAHAAAACQAAAAcAAAAGAAAACAAAABYAAAAMAAAAAAAAACUAAAAMAAAAAgAAAA4AAAAUAAAAAAAAABAAAAAUAAAA</Object>
  <Object Id="idInvalidSigLnImg">AQAAAGwAAAAAAAAAAAAAAD8BAACfAAAAAAAAAAAAAABmFgAALAsAACBFTUYAAAEAGCIAAL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8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rAAAADEAAAA7AAAAuQAAAFYAAAABAAAAVVWPQYX2jkExAAAAOwAAABAAAABMAAAAAAAAAAAAAAAAAAAA//////////9sAAAARQBtAGkAbABjAGUAIABHAGEAcgBjAGkAYQAgAFYALgAKAAAAEQAAAAUAAAAFAAAACQAAAAoAAAAFAAAADgAAAAoAAAAHAAAACQAAAAUAAAAKAAAABQAAAAwAAAAE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wAAAAPAAAAYQAAAGsAAABxAAAAAQAAAFVVj0GF9o5BDwAAAGEAAAAQAAAATAAAAAAAAAAAAAAAAAAAAP//////////bAAAAEUAbQBpAGwAYwBlACAARwBhAHIAYwBpAGEAIABWAC4ABwAAAAsAAAADAAAAAwAAAAYAAAAHAAAABAAAAAkAAAAHAAAABQAAAAYAAAADAAAABwAAAAQAAAAIAAAAAw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IQAAAAPAAAAdgAAAEkAAACGAAAAAQAAAFVVj0GF9o5BDwAAAHYAAAAJAAAATAAAAAAAAAAAAAAAAAAAAP//////////YAAAAEMAbwBuAHQAYQBkAG8AcgAgAAAACAAAAAgAAAAHAAAABAAAAAcAAAAIAAAACAAAAAUAAAAEAAAASwAAAEAAAAAwAAAABQAAACAAAAABAAAAAQAAABAAAAAAAAAAAAAAAEABAACgAAAAAAAAAAAAAABAAQAAoAAAACUAAAAMAAAAAgAAACcAAAAYAAAABQAAAAAAAAD///8AAAAAACUAAAAMAAAABQAAAEwAAABkAAAADgAAAIsAAAAKAQAAmwAAAA4AAACLAAAA/QAAABEAAAAhAPAAAAAAAAAAAAAAAIA/AAAAAAAAAAAAAIA/AAAAAAAAAAAAAAAAAAAAAAAAAAAAAAAAAAAAAAAAAAAlAAAADAAAAAAAAIAoAAAADAAAAAUAAAAlAAAADAAAAAEAAAAYAAAADAAAAAAAAAASAAAADAAAAAEAAAAWAAAADAAAAAAAAABUAAAALAEAAA8AAACLAAAACQEAAJsAAAABAAAAVVWPQYX2jkEPAAAAiwAAACUAAABMAAAABAAAAA4AAACLAAAACwEAAJwAAACYAAAARgBpAHIAbQBhAGQAbwAgAHAAbwByADoAIABFAE0ASQBMAEMARQAgAEcAQQBSAEMASQBBACAAVgBBAEwARQBOAFoAVQBFAEwAQQAAAAYAAAADAAAABQAAAAsAAAAHAAAACAAAAAgAAAAEAAAACAAAAAgAAAAFAAAAAwAAAAQAAAAHAAAADAAAAAMAAAAGAAAACAAAAAcAAAAEAAAACQAAAAgAAAAIAAAACAAAAAMAAAAIAAAABAAAAAgAAAAIAAAABgAAAAcAAAAKAAAABwAAAAkAAAAHAAAABgAAAAgAAAAWAAAADAAAAAAAAAAlAAAADAAAAAIAAAAOAAAAFAAAAAAAAAAQAAAAFA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K01ouLpl+MhAiG1WOaAbyA8j9xRqaa9Awzfi1F+W1iY=</DigestValue>
    </Reference>
    <Reference Type="http://www.w3.org/2000/09/xmldsig#Object" URI="#idOfficeObject">
      <DigestMethod Algorithm="http://www.w3.org/2001/04/xmlenc#sha256"/>
      <DigestValue>OA8bYaAO4umQF84i2imqk80wLpjsW2S+SG8DRTSS274=</DigestValue>
    </Reference>
    <Reference Type="http://uri.etsi.org/01903#SignedProperties" URI="#idSignedProperties">
      <Transforms>
        <Transform Algorithm="http://www.w3.org/TR/2001/REC-xml-c14n-20010315"/>
      </Transforms>
      <DigestMethod Algorithm="http://www.w3.org/2001/04/xmlenc#sha256"/>
      <DigestValue>d05wEawFdklbIS6xso3RknintWMn8IY0LzWLF4mmw3I=</DigestValue>
    </Reference>
    <Reference Type="http://www.w3.org/2000/09/xmldsig#Object" URI="#idValidSigLnImg">
      <DigestMethod Algorithm="http://www.w3.org/2001/04/xmlenc#sha256"/>
      <DigestValue>2LwwEnlRYLdSxZECsVpLJXWqmvSeuftskHT17tuQNA8=</DigestValue>
    </Reference>
    <Reference Type="http://www.w3.org/2000/09/xmldsig#Object" URI="#idInvalidSigLnImg">
      <DigestMethod Algorithm="http://www.w3.org/2001/04/xmlenc#sha256"/>
      <DigestValue>9AFqfh1Jqf50llfczwmlD1rB6ianPoq6RmbXI3wtG6o=</DigestValue>
    </Reference>
  </SignedInfo>
  <SignatureValue>Ckse1eAUOz33waZtVulGxL7/dui3d/J/zNtNnaAfsqWh+VdXCSepl3IWpXKTE9cYoMLGAhTmQuUT
pmfRZlDB+Z9/NfLOLthwQAh/1PlFRFBFb/6X73gzEEp9xzwCwrfV6hdHqBSpTupD+jh3ZkWEIX0e
DrIEjU0BIYXPz3eEctJodzPJJM/ysegWjGjiobqtO5RBpMksskwkSCf4ML/bWwIWmvoCXpA7myyx
z1cxiaIO6nP+F+HWkY9Fjquawd5vII5Oh90/VDAYfyq85WA9gZNFiPFYVLyer+HBTBWSGo+kaskz
HXsVTujqDIN6WULi6vuPz/DvmknFTXTjEheiIg==</SignatureValue>
  <KeyInfo>
    <X509Data>
      <X509Certificate>MIIIfTCCBmWgAwIBAgIIBRjZYnun4T4wDQYJKoZIhvcNAQELBQAwWjEaMBgGA1UEAwwRQ0EtRE9DVU1FTlRBIFMuQS4xFjAUBgNVBAUTDVJVQzgwMDUwMTcyLTExFzAVBgNVBAoMDkRPQ1VNRU5UQSBTLkEuMQswCQYDVQQGEwJQWTAeFw0yMzEwMzAxOTU4MDBaFw0yNTEwMjkxOTU4MDBaMIG1MSEwHwYDVQQDDBhFTUlMQ0UgR0FSQ0lBIFZBTEVOWlVFTEExEjAQBgNVBAUTCUNJMzczOTE1OTEPMA0GA1UEKgwGRU1JTENFMRowGAYDVQQEDBFHQVJDSUEgVkFMRU5aVUVMQTELMAkGA1UECwwCRjIxNTAzBgNVBAoMLENFUlRJRklDQURPIENVQUxJRklDQURPIERFIEZJUk1BIEVMRUNUUk9OSUNBMQswCQYDVQQGEwJQWTCCASIwDQYJKoZIhvcNAQEBBQADggEPADCCAQoCggEBAKuowgh8avFa2VFy3b9txWM9Vf81BChxoCE8grwwXNfJUyTxQ7Nm6tw2PQZMEyzjHPhL6E+6agPBcdL39j24rKvupBpaRPXeNJYOa/FJ+xTPtEFukj4/ETFSSNfuxk7KZ3HShoQLDM2cqkK5IyxbfkxGfl9nNOVfUKTq3gsmBkeUo/KbPyEBlqTNwf3Yjo+Cukmf3bVHCf/5weBnUWEbLStUQc/gBUBqr3xFFoszl5fGU2qZ5N7v40293Bg07q8UiRZ/zDndmR1H9pQ96NLbeNSQsDSjwYy5ddMRd2JXIk6Ctx/XvAx1NXgBgiEPwqhAqVO/EVvdnV9nC2JYkBtCUW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dhcmNpYXYuZW1pQGd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I47tNaGwpy2c8nDOStbJnjxC9wpMA4GA1UdDwEB/wQEAwIF4DANBgkqhkiG9w0BAQsFAAOCAgEAKsEIJtEw1WUlBcRhrjQAMikUsbn2Po3O6OvVXSCXg0Qf41OimT0bhDbCPPsfNrFKzWDezyj+5lh81Q14wKCqDtpyl3eJ+RVF/m2e6ybQeyjwzPiTf3Jf81NWHz3U4pzBKdO4d0DeEEKo9pntz0yftdx+F9x2slL2EdqX0uTVhPe23n8a9yInaGfr8+Ot8IyXptF2JHvOk3fi4i6XyDU9iPVSHOq3BYDXO1pc2+WPNnx2Ut/Vdvx8zQ+J1yghdzI3KaUFCFaGurQAqQTauLaUYzybze//WU5e/jDXpZ1YBeE3440RMKMwiHRUXroXqQ6VvQrSxC77ffD62vM4i6s6mwRPhhbhjUsCASLGRRsObu7BVC4tJTeMREzeUytf78B7bcpsFejKPwfTRTV10RCwYQM+nN8JHqyLU5putOz+Jh7kpO+HZMUr7dkqxkAHc9Jnpz3YqySzog0Cxq6K+CNS5E9Br0D4PuQ0BNW6wpivOrgMJcQ3eBuYHZrtJUM1HeCvgDt0s5sPSl7e171IeCTO4YK6WYoFmzNjIxCUQWlLXG0eIbv4BsrTqW6UunQnWWT/gRFwlsgs0newmY+9wNPBAQEIuAhqnSgfMglk5gjFhpsyo1f5uXJWle8JvDAbHWSb75/iNl3SqNQZbjV71rEd0+w66giFHYYK3kgLVsh+A2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ilmGus+KFff1T0KYQp6j1aAMTsVxHUFtcNJ5aT4yLCQ=</DigestValue>
      </Reference>
      <Reference URI="/xl/calcChain.xml?ContentType=application/vnd.openxmlformats-officedocument.spreadsheetml.calcChain+xml">
        <DigestMethod Algorithm="http://www.w3.org/2001/04/xmlenc#sha256"/>
        <DigestValue>W1pzHqT7Erhcx6w7cLy+F/LqndERVDQN0aZqBkKPGQU=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S9Sj+Tzwipf0w/2Q1Awt/nmWcha+RGDwfrceJMwrk+Q=</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cc22atzeF7XD4gny3kJ1/F8lqgORm5B9uSLBoZ4qhWE=</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HIORV7ksjiV3wIxgkLdsZUjfjt+xI/3MHQudm+Q7tkU=</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zXLyCIHsHibHVvmsUCq7Q6elofCNB6lJBRvnjTT5V2Y=</DigestValue>
      </Reference>
      <Reference URI="/xl/drawings/drawing1.xml?ContentType=application/vnd.openxmlformats-officedocument.drawing+xml">
        <DigestMethod Algorithm="http://www.w3.org/2001/04/xmlenc#sha256"/>
        <DigestValue>gxaDvx3ZaUTrGLvp9DzoMU2DUBlnEJVY289S/hvNg8Q=</DigestValue>
      </Reference>
      <Reference URI="/xl/drawings/drawing2.xml?ContentType=application/vnd.openxmlformats-officedocument.drawing+xml">
        <DigestMethod Algorithm="http://www.w3.org/2001/04/xmlenc#sha256"/>
        <DigestValue>zLf9ehD40xotk++Op+z7vUCl/TikEDkWGMcCRInxwp0=</DigestValue>
      </Reference>
      <Reference URI="/xl/drawings/drawing3.xml?ContentType=application/vnd.openxmlformats-officedocument.drawing+xml">
        <DigestMethod Algorithm="http://www.w3.org/2001/04/xmlenc#sha256"/>
        <DigestValue>sZzr7/ODIrmyI/Axu2q3+DP3mFrfPc8il+NXhRNqF/s=</DigestValue>
      </Reference>
      <Reference URI="/xl/drawings/drawing4.xml?ContentType=application/vnd.openxmlformats-officedocument.drawing+xml">
        <DigestMethod Algorithm="http://www.w3.org/2001/04/xmlenc#sha256"/>
        <DigestValue>na0RSuxXTaSmlhlxfTfz6NKDeGMRZMMA2q6HXnICKbs=</DigestValue>
      </Reference>
      <Reference URI="/xl/drawings/drawing5.xml?ContentType=application/vnd.openxmlformats-officedocument.drawing+xml">
        <DigestMethod Algorithm="http://www.w3.org/2001/04/xmlenc#sha256"/>
        <DigestValue>0IWw2DQWLwm0ZuyjIkrrNBOkUs8HFZtYxfBA1I+OdLY=</DigestValue>
      </Reference>
      <Reference URI="/xl/drawings/vmlDrawing1.vml?ContentType=application/vnd.openxmlformats-officedocument.vmlDrawing">
        <DigestMethod Algorithm="http://www.w3.org/2001/04/xmlenc#sha256"/>
        <DigestValue>1f1HXPERaU6olY8+i4FzWUkEGpX53Vqz2Qe4g36tCeE=</DigestValue>
      </Reference>
      <Reference URI="/xl/drawings/vmlDrawing2.vml?ContentType=application/vnd.openxmlformats-officedocument.vmlDrawing">
        <DigestMethod Algorithm="http://www.w3.org/2001/04/xmlenc#sha256"/>
        <DigestValue>6SPE5KqlOZIk/SjsFa4xBOX91G2dV/1ZTghCQ9pKaRY=</DigestValue>
      </Reference>
      <Reference URI="/xl/drawings/vmlDrawing3.vml?ContentType=application/vnd.openxmlformats-officedocument.vmlDrawing">
        <DigestMethod Algorithm="http://www.w3.org/2001/04/xmlenc#sha256"/>
        <DigestValue>5nHS7atcF2iO8/6aDOROu6zUsBHg810yywRf1sLc4ZI=</DigestValue>
      </Reference>
      <Reference URI="/xl/drawings/vmlDrawing4.vml?ContentType=application/vnd.openxmlformats-officedocument.vmlDrawing">
        <DigestMethod Algorithm="http://www.w3.org/2001/04/xmlenc#sha256"/>
        <DigestValue>oLHj9pYGX+ssLiI4w/dYkpIOMXiwbf01g0Ft//LRrCY=</DigestValue>
      </Reference>
      <Reference URI="/xl/drawings/vmlDrawing5.vml?ContentType=application/vnd.openxmlformats-officedocument.vmlDrawing">
        <DigestMethod Algorithm="http://www.w3.org/2001/04/xmlenc#sha256"/>
        <DigestValue>QCTNm5UOJS9qa2mzf4fGrFOxLl2+eiPpxDBHjYNchbM=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eLSpm/dvUYN07Cc9a7zoXcklQ4+x8xY8IWQTghF5GH4=</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cUWtd7fI3d7iRsw+3JfDUhXF5MsC8UowD35RVj6K0xQ=</DigestValue>
      </Reference>
      <Reference URI="/xl/externalLinks/externalLink1.xml?ContentType=application/vnd.openxmlformats-officedocument.spreadsheetml.externalLink+xml">
        <DigestMethod Algorithm="http://www.w3.org/2001/04/xmlenc#sha256"/>
        <DigestValue>w4HHnQOjzWrAaw7FXbJTyFj1+Ptaf6NkQcFj41Bpx7s=</DigestValue>
      </Reference>
      <Reference URI="/xl/externalLinks/externalLink2.xml?ContentType=application/vnd.openxmlformats-officedocument.spreadsheetml.externalLink+xml">
        <DigestMethod Algorithm="http://www.w3.org/2001/04/xmlenc#sha256"/>
        <DigestValue>QDNL95Fitcsavk1Aa5vrx6cCwMey7kjWcY+O9fS5vqI=</DigestValue>
      </Reference>
      <Reference URI="/xl/media/image1.png?ContentType=image/png">
        <DigestMethod Algorithm="http://www.w3.org/2001/04/xmlenc#sha256"/>
        <DigestValue>uI0brDbYV6YlPt4INZ8nNezc0jukNpBRcN7vLW78z/8=</DigestValue>
      </Reference>
      <Reference URI="/xl/media/image2.emf?ContentType=image/x-emf">
        <DigestMethod Algorithm="http://www.w3.org/2001/04/xmlenc#sha256"/>
        <DigestValue>6DD8F7LkZjNqTtBEU/w+E8Qiw07KiJvzUBlVtPPuIJc=</DigestValue>
      </Reference>
      <Reference URI="/xl/media/image3.emf?ContentType=image/x-emf">
        <DigestMethod Algorithm="http://www.w3.org/2001/04/xmlenc#sha256"/>
        <DigestValue>sil7W+Hutc8gpJiu5ezKB1X9/Gjawlskl+CovH2ru0Y=</DigestValue>
      </Reference>
      <Reference URI="/xl/media/image4.emf?ContentType=image/x-emf">
        <DigestMethod Algorithm="http://www.w3.org/2001/04/xmlenc#sha256"/>
        <DigestValue>2N+W8BWC1XY8jQykPXE5d9OlRH16QgvdrmOiJOYSZXE=</DigestValue>
      </Reference>
      <Reference URI="/xl/media/image5.emf?ContentType=image/x-emf">
        <DigestMethod Algorithm="http://www.w3.org/2001/04/xmlenc#sha256"/>
        <DigestValue>K+Mz4Q907V+szGtJ+wGixB077c3/IPzxhuUKIj9WjgA=</DigestValue>
      </Reference>
      <Reference URI="/xl/media/image6.emf?ContentType=image/x-emf">
        <DigestMethod Algorithm="http://www.w3.org/2001/04/xmlenc#sha256"/>
        <DigestValue>vHDWQASTv0uPm6/4dnx090z8weVrRRHUAr+xBKRzFjs=</DigestValue>
      </Reference>
      <Reference URI="/xl/media/image7.emf?ContentType=image/x-emf">
        <DigestMethod Algorithm="http://www.w3.org/2001/04/xmlenc#sha256"/>
        <DigestValue>SWH7md7dRVE+oTS1UP7fhiKFeXGb9KPs/ysyI/sWgjM=</DigestValue>
      </Reference>
      <Reference URI="/xl/media/image8.emf?ContentType=image/x-emf">
        <DigestMethod Algorithm="http://www.w3.org/2001/04/xmlenc#sha256"/>
        <DigestValue>CKnl12hlXfRso6igZVkO+OBLkAzFEoby0xyttJNyafU=</DigestValue>
      </Reference>
      <Reference URI="/xl/printerSettings/printerSettings1.bin?ContentType=application/vnd.openxmlformats-officedocument.spreadsheetml.printerSettings">
        <DigestMethod Algorithm="http://www.w3.org/2001/04/xmlenc#sha256"/>
        <DigestValue>QC4PZuHVp3z8577baX2UedjuYUv3q9L7q5RwKiJCem4=</DigestValue>
      </Reference>
      <Reference URI="/xl/sharedStrings.xml?ContentType=application/vnd.openxmlformats-officedocument.spreadsheetml.sharedStrings+xml">
        <DigestMethod Algorithm="http://www.w3.org/2001/04/xmlenc#sha256"/>
        <DigestValue>icJytVxxFHfc8BkszQ7rQ7X8ro3O9bf7mczbRDoMSQs=</DigestValue>
      </Reference>
      <Reference URI="/xl/styles.xml?ContentType=application/vnd.openxmlformats-officedocument.spreadsheetml.styles+xml">
        <DigestMethod Algorithm="http://www.w3.org/2001/04/xmlenc#sha256"/>
        <DigestValue>MBzq3TqdNgGPa2wH5lM54A/ibPt+GhBxIdq7h6OaztU=</DigestValue>
      </Reference>
      <Reference URI="/xl/theme/theme1.xml?ContentType=application/vnd.openxmlformats-officedocument.theme+xml">
        <DigestMethod Algorithm="http://www.w3.org/2001/04/xmlenc#sha256"/>
        <DigestValue>1Y7IWjc+74IaWSpgYFspwwUCvYYoLj3Uk4P9Tw8qH4w=</DigestValue>
      </Reference>
      <Reference URI="/xl/workbook.xml?ContentType=application/vnd.openxmlformats-officedocument.spreadsheetml.sheet.main+xml">
        <DigestMethod Algorithm="http://www.w3.org/2001/04/xmlenc#sha256"/>
        <DigestValue>0qpOobCRmSnwTRdr88GqU6xE6r99b/0oj7N0H7sE51s=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ZOZ+2y8KlgARq7v4vsPrD4nIDV4Rqtubx7lLXn+BYVI=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ZG3/Iy0jZTVIUzp+oxIUe+2472LTk4/gy5OlTbo8SjY=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8Uu/L7o+KtGelLKZYQCMZBJAXNJVcjo2KWNQT9qJIyU=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VT6gWE508UVZb2TEqNyOGuthJhzNeI9LGdqBg+KDMyg=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qcE6oNuJGBIMd/JVa7UYTm69D1DbKzjaJ5hI+T0S48M=</DigestValue>
      </Reference>
      <Reference URI="/xl/worksheets/sheet1.xml?ContentType=application/vnd.openxmlformats-officedocument.spreadsheetml.worksheet+xml">
        <DigestMethod Algorithm="http://www.w3.org/2001/04/xmlenc#sha256"/>
        <DigestValue>uzU3Ko1hsmdq14dOl77nCmvcdKIEbUCxzCMBU0RchkI=</DigestValue>
      </Reference>
      <Reference URI="/xl/worksheets/sheet2.xml?ContentType=application/vnd.openxmlformats-officedocument.spreadsheetml.worksheet+xml">
        <DigestMethod Algorithm="http://www.w3.org/2001/04/xmlenc#sha256"/>
        <DigestValue>5K5iluiKi61VRXYq3J3tlZELf7WUGztAND9Lit9b1/4=</DigestValue>
      </Reference>
      <Reference URI="/xl/worksheets/sheet3.xml?ContentType=application/vnd.openxmlformats-officedocument.spreadsheetml.worksheet+xml">
        <DigestMethod Algorithm="http://www.w3.org/2001/04/xmlenc#sha256"/>
        <DigestValue>UO51nckjJzG1kOXYGrjzQ9KQ0+5lBI81/M8DKtSto5I=</DigestValue>
      </Reference>
      <Reference URI="/xl/worksheets/sheet4.xml?ContentType=application/vnd.openxmlformats-officedocument.spreadsheetml.worksheet+xml">
        <DigestMethod Algorithm="http://www.w3.org/2001/04/xmlenc#sha256"/>
        <DigestValue>9CDbyHa7UdoMXiyZz6jd2e2h2H7woauQ0qt0yRl4YHk=</DigestValue>
      </Reference>
      <Reference URI="/xl/worksheets/sheet5.xml?ContentType=application/vnd.openxmlformats-officedocument.spreadsheetml.worksheet+xml">
        <DigestMethod Algorithm="http://www.w3.org/2001/04/xmlenc#sha256"/>
        <DigestValue>6lIdD+hK69A0cGffSVgn3Ls9O13grtLjhoM2fkMH0rA=</DigestValue>
      </Reference>
    </Manifest>
    <SignatureProperties>
      <SignatureProperty Id="idSignatureTime" Target="#idPackageSignature">
        <mdssi:SignatureTime xmlns:mdssi="http://schemas.openxmlformats.org/package/2006/digital-signature">
          <mdssi:Format>YYYY-MM-DDThh:mm:ssTZD</mdssi:Format>
          <mdssi:Value>2024-11-14T18:04:46Z</mdssi:Value>
        </mdssi:SignatureTime>
      </SignatureProperty>
    </SignatureProperties>
  </Object>
  <Object Id="idOfficeObject">
    <SignatureProperties>
      <SignatureProperty Id="idOfficeV1Details" Target="#idPackageSignature">
        <SignatureInfoV1 xmlns="http://schemas.microsoft.com/office/2006/digsig">
          <SetupID>{E0058DE0-95C3-4ED2-908E-173F462878A4}</SetupID>
          <SignatureText>Emilce Garcia V.</SignatureText>
          <SignatureImage/>
          <SignatureComments/>
          <WindowsVersion>10.0</WindowsVersion>
          <OfficeVersion>16.0.18129/26</OfficeVersion>
          <ApplicationVersion>16.0.18129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2024-11-14T18:04:46Z</xd:SigningTime>
          <xd:SigningCertificate>
            <xd:Cert>
              <xd:CertDigest>
                <DigestMethod Algorithm="http://www.w3.org/2001/04/xmlenc#sha256"/>
                <DigestValue>kpOl82jIdylw8nbQlh2GxIjlcjfss1LoF5xJnwaRH7M=</DigestValue>
              </xd:CertDigest>
              <xd:IssuerSerial>
                <X509IssuerName>C=PY, O=DOCUMENTA S.A., SERIALNUMBER=RUC80050172-1, CN=CA-DOCUMENTA S.A.</X509IssuerName>
                <X509SerialNumber>367282386635317566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LAsAACBFTUYAAAEAnBsAAK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YX2jkHvAAAABQAAAAoAAABMAAAAAAAAAAAAAAAAAAAA//////////9gAAAAMQA0AC8AMQAxAC8AMgAwADIANAAHAAAABwAAAAUAAAAH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YX2jkEMAAAAWwAAAAEAAABMAAAABAAAAAsAAAA3AAAAIgAAAFsAAABQAAAAWAA2Mh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6AAAAVgAAADAAAAA7AAAAi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7AAAAVwAAACUAAAAMAAAABAAAAFQAAACsAAAAMQAAADsAAAC5AAAAVgAAAAEAAABVVY9BhfaOQTEAAAA7AAAAEAAAAEwAAAAAAAAAAAAAAAAAAAD//////////2wAAABFAG0AaQBsAGMAZQAgAEcAYQByAGMAaQBhACAAVgAuAAoAAAARAAAABQAAAAUAAAAJAAAACgAAAAUAAAAOAAAACgAAAAcAAAAJAAAABQAAAAoAAAAFAAAADAAAAAQ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rAAAAA8AAABhAAAAawAAAHEAAAABAAAAVVWPQYX2jkEPAAAAYQAAABAAAABMAAAAAAAAAAAAAAAAAAAA//////////9sAAAARQBtAGkAbABjAGUAIABHAGEAcgBjAGkAYQAgAFYALgAHAAAACwAAAAMAAAADAAAABgAAAAcAAAAEAAAACQAAAAcAAAAFAAAABgAAAAMAAAAHAAAABAAAAAgAAAAD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hAAAAA8AAAB2AAAASQAAAIYAAAABAAAAVVWPQYX2jkEPAAAAdgAAAAkAAABMAAAAAAAAAAAAAAAAAAAA//////////9gAAAAQwBvAG4AdABhAGQAbwByACAAAAAIAAAACAAAAAcAAAAEAAAABwAAAAgAAAAIAAAABQAAAAQAAABLAAAAQAAAADAAAAAFAAAAIAAAAAEAAAABAAAAEAAAAAAAAAAAAAAAQAEAAKAAAAAAAAAAAAAAAEABAACgAAAAJQAAAAwAAAACAAAAJwAAABgAAAAFAAAAAAAAAP///wAAAAAAJQAAAAwAAAAFAAAATAAAAGQAAAAOAAAAiwAAAAoBAACbAAAADgAAAIsAAAD9AAAAEQAAACEA8AAAAAAAAAAAAAAAgD8AAAAAAAAAAAAAgD8AAAAAAAAAAAAAAAAAAAAAAAAAAAAAAAAAAAAAAAAAACUAAAAMAAAAAAAAgCgAAAAMAAAABQAAACUAAAAMAAAAAQAAABgAAAAMAAAAAAAAABIAAAAMAAAAAQAAABYAAAAMAAAAAAAAAFQAAAAsAQAADwAAAIsAAAAJAQAAmwAAAAEAAABVVY9BhfaOQQ8AAACLAAAAJQAAAEwAAAAEAAAADgAAAIsAAAALAQAAnAAAAJgAAABGAGkAcgBtAGEAZABvACAAcABvAHIAOgAgAEUATQBJAEwAQwBFACAARwBBAFIAQwBJAEEAIABWAEEATABFAE4AWgBVAEUATABBAAAABgAAAAMAAAAFAAAACwAAAAcAAAAIAAAACAAAAAQAAAAIAAAACAAAAAUAAAADAAAABAAAAAcAAAAMAAAAAwAAAAYAAAAIAAAABwAAAAQAAAAJAAAACAAAAAgAAAAIAAAAAwAAAAgAAAAEAAAACAAAAAgAAAAGAAAABwAAAAoAAAAHAAAACQAAAAcAAAAGAAAACAAAABYAAAAMAAAAAAAAACUAAAAMAAAAAgAAAA4AAAAUAAAAAAAAABAAAAAUAAAA</Object>
  <Object Id="idInvalidSigLnImg">AQAAAGwAAAAAAAAAAAAAAD8BAACfAAAAAAAAAAAAAABmFgAALAsAACBFTUYAAAEAGCIAAL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8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gAAAFYAAAAwAAAAOwAAAIs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uwAAAFcAAAAlAAAADAAAAAQAAABUAAAArAAAADEAAAA7AAAAuQAAAFYAAAABAAAAVVWPQYX2jkExAAAAOwAAABAAAABMAAAAAAAAAAAAAAAAAAAA//////////9sAAAARQBtAGkAbABjAGUAIABHAGEAcgBjAGkAYQAgAFYALgAKAAAAEQAAAAUAAAAFAAAACQAAAAoAAAAFAAAADgAAAAoAAAAHAAAACQAAAAUAAAAKAAAABQAAAAwAAAAE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wAAAAPAAAAYQAAAGsAAABxAAAAAQAAAFVVj0GF9o5BDwAAAGEAAAAQAAAATAAAAAAAAAAAAAAAAAAAAP//////////bAAAAEUAbQBpAGwAYwBlACAARwBhAHIAYwBpAGEAIABWAC4ABwAAAAsAAAADAAAAAwAAAAYAAAAHAAAABAAAAAkAAAAHAAAABQAAAAYAAAADAAAABwAAAAQAAAAIAAAAAw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IQAAAAPAAAAdgAAAEkAAACGAAAAAQAAAFVVj0GF9o5BDwAAAHYAAAAJAAAATAAAAAAAAAAAAAAAAAAAAP//////////YAAAAEMAbwBuAHQAYQBkAG8AcgAgAAAACAAAAAgAAAAHAAAABAAAAAcAAAAIAAAACAAAAAUAAAAEAAAASwAAAEAAAAAwAAAABQAAACAAAAABAAAAAQAAABAAAAAAAAAAAAAAAEABAACgAAAAAAAAAAAAAABAAQAAoAAAACUAAAAMAAAAAgAAACcAAAAYAAAABQAAAAAAAAD///8AAAAAACUAAAAMAAAABQAAAEwAAABkAAAADgAAAIsAAAAKAQAAmwAAAA4AAACLAAAA/QAAABEAAAAhAPAAAAAAAAAAAAAAAIA/AAAAAAAAAAAAAIA/AAAAAAAAAAAAAAAAAAAAAAAAAAAAAAAAAAAAAAAAAAAlAAAADAAAAAAAAIAoAAAADAAAAAUAAAAlAAAADAAAAAEAAAAYAAAADAAAAAAAAAASAAAADAAAAAEAAAAWAAAADAAAAAAAAABUAAAALAEAAA8AAACLAAAACQEAAJsAAAABAAAAVVWPQYX2jkEPAAAAiwAAACUAAABMAAAABAAAAA4AAACLAAAACwEAAJwAAACYAAAARgBpAHIAbQBhAGQAbwAgAHAAbwByADoAIABFAE0ASQBMAEMARQAgAEcAQQBSAEMASQBBACAAVgBBAEwARQBOAFoAVQBFAEwAQQAAAAYAAAADAAAABQAAAAsAAAAHAAAACAAAAAgAAAAEAAAACAAAAAgAAAAFAAAAAwAAAAQAAAAHAAAADAAAAAMAAAAGAAAACAAAAAcAAAAEAAAACQAAAAgAAAAIAAAACAAAAAMAAAAIAAAABAAAAAgAAAAIAAAABgAAAAcAAAAKAAAABwAAAAkAAAAHAAAABg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A04D5FD80433458B2C003629D34133" ma:contentTypeVersion="15" ma:contentTypeDescription="Crear nuevo documento." ma:contentTypeScope="" ma:versionID="0f277538ebec512c565ac7d4422e7b0d">
  <xsd:schema xmlns:xsd="http://www.w3.org/2001/XMLSchema" xmlns:xs="http://www.w3.org/2001/XMLSchema" xmlns:p="http://schemas.microsoft.com/office/2006/metadata/properties" xmlns:ns2="d5845aff-2e4f-4185-9b6c-b7ccf4ea8de4" xmlns:ns3="2e8945e0-4060-434a-9296-88ec39959342" targetNamespace="http://schemas.microsoft.com/office/2006/metadata/properties" ma:root="true" ma:fieldsID="21b677b76e38fdf8e757791de32346d1" ns2:_="" ns3:_="">
    <xsd:import namespace="d5845aff-2e4f-4185-9b6c-b7ccf4ea8de4"/>
    <xsd:import namespace="2e8945e0-4060-434a-9296-88ec3995934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45aff-2e4f-4185-9b6c-b7ccf4ea8d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f57b533-a176-4645-b33c-7fea236c2a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8945e0-4060-434a-9296-88ec3995934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5fa4682-f683-46b7-8aa9-acd6744f51ed}" ma:internalName="TaxCatchAll" ma:showField="CatchAllData" ma:web="2e8945e0-4060-434a-9296-88ec3995934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845aff-2e4f-4185-9b6c-b7ccf4ea8de4">
      <Terms xmlns="http://schemas.microsoft.com/office/infopath/2007/PartnerControls"/>
    </lcf76f155ced4ddcb4097134ff3c332f>
    <TaxCatchAll xmlns="2e8945e0-4060-434a-9296-88ec39959342" xsi:nil="true"/>
  </documentManagement>
</p:properties>
</file>

<file path=customXml/itemProps1.xml><?xml version="1.0" encoding="utf-8"?>
<ds:datastoreItem xmlns:ds="http://schemas.openxmlformats.org/officeDocument/2006/customXml" ds:itemID="{396835F1-88DA-4335-A20C-5893D0C666E0}"/>
</file>

<file path=customXml/itemProps2.xml><?xml version="1.0" encoding="utf-8"?>
<ds:datastoreItem xmlns:ds="http://schemas.openxmlformats.org/officeDocument/2006/customXml" ds:itemID="{A9F459E0-ED2F-4F38-9475-EECCEC3E6AEF}"/>
</file>

<file path=customXml/itemProps3.xml><?xml version="1.0" encoding="utf-8"?>
<ds:datastoreItem xmlns:ds="http://schemas.openxmlformats.org/officeDocument/2006/customXml" ds:itemID="{7EDD987D-EC6B-4354-AB11-85731D33DC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EEFF_BG</vt:lpstr>
      <vt:lpstr>EEFF_ER</vt:lpstr>
      <vt:lpstr>EEFF_VPN</vt:lpstr>
      <vt:lpstr>EEFF_FE</vt:lpstr>
      <vt:lpstr>EEFF_NC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Emilce Garcia</dc:creator>
  <cp:lastModifiedBy>Emilce Garcia</cp:lastModifiedBy>
  <cp:lastPrinted>2024-11-14T12:45:42Z</cp:lastPrinted>
  <dcterms:created xsi:type="dcterms:W3CDTF">2024-11-14T00:43:07Z</dcterms:created>
  <dcterms:modified xsi:type="dcterms:W3CDTF">2024-11-14T18:03:34Z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0x01010022A04D5FD80433458B2C003629D34133</vt:lpwstr>
  </property>
</Properties>
</file>